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T:\3. SAuB\14 Entgelte\3.14.6. Verhandlungen\Anträge\Frühförderung\2024\Finale Version 2024\"/>
    </mc:Choice>
  </mc:AlternateContent>
  <xr:revisionPtr revIDLastSave="0" documentId="13_ncr:1_{284F58AE-23AA-41FD-ABD8-8D31E426D6CB}" xr6:coauthVersionLast="47" xr6:coauthVersionMax="47" xr10:uidLastSave="{00000000-0000-0000-0000-000000000000}"/>
  <bookViews>
    <workbookView xWindow="28680" yWindow="-120" windowWidth="29040" windowHeight="15720" xr2:uid="{00000000-000D-0000-FFFF-FFFF00000000}"/>
  </bookViews>
  <sheets>
    <sheet name="Deckblatt" sheetId="1" r:id="rId1"/>
    <sheet name="Personalblatt" sheetId="4" r:id="rId2"/>
    <sheet name="Nettoarbeitszeit" sheetId="3" r:id="rId3"/>
    <sheet name="Facheinheit" sheetId="6" r:id="rId4"/>
    <sheet name="Kalkulation" sheetId="5" r:id="rId5"/>
    <sheet name="Ansprechpartner" sheetId="8" r:id="rId6"/>
    <sheet name="Hinweise" sheetId="10" r:id="rId7"/>
    <sheet name="Nebenrechnungen" sheetId="11"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 localSheetId="4">#REF!</definedName>
    <definedName name="_" localSheetId="2">#REF!</definedName>
    <definedName name="_" localSheetId="1">#REF!</definedName>
    <definedName name="_">#REF!</definedName>
    <definedName name="_1Divisor_1" localSheetId="4">#REF!</definedName>
    <definedName name="_1Divisor_1" localSheetId="2">#REF!</definedName>
    <definedName name="_1Divisor_1">#REF!</definedName>
    <definedName name="_2Divisor1_1" localSheetId="4">#REF!</definedName>
    <definedName name="_2Divisor1_1" localSheetId="2">#REF!</definedName>
    <definedName name="_2Divisor1_1">#REF!</definedName>
    <definedName name="_3Excel_BuiltIn_Print_Area_2" localSheetId="4">#REF!</definedName>
    <definedName name="_3Excel_BuiltIn_Print_Area_2" localSheetId="2">#REF!</definedName>
    <definedName name="_3Excel_BuiltIn_Print_Area_2">#REF!</definedName>
    <definedName name="_4öffntage_1" localSheetId="4">#REF!</definedName>
    <definedName name="_4öffntage_1" localSheetId="2">#REF!</definedName>
    <definedName name="_4öffntage_1">#REF!</definedName>
    <definedName name="_xlnm._FilterDatabase" localSheetId="5" hidden="1">Ansprechpartner!$A$5:$I$8</definedName>
    <definedName name="Abwverg" localSheetId="5">'[1]A2 Berechnung ext'!#REF!</definedName>
    <definedName name="Abwverg" localSheetId="4">'[1]A2 Berechnung ext'!#REF!</definedName>
    <definedName name="Abwverg">'[1]A2 Berechnung ext'!#REF!</definedName>
    <definedName name="Abwverg_int" localSheetId="5">'[1]A2 Berechnung int'!#REF!</definedName>
    <definedName name="Abwverg_int" localSheetId="4">'[1]A2 Berechnung int'!#REF!</definedName>
    <definedName name="Abwverg_int">'[1]A2 Berechnung int'!#REF!</definedName>
    <definedName name="AfA_Gebäude" localSheetId="5">#REF!</definedName>
    <definedName name="AfA_Gebäude" localSheetId="4">#REF!</definedName>
    <definedName name="AfA_Gebäude">#REF!</definedName>
    <definedName name="AfA_Inventar" localSheetId="4">#REF!</definedName>
    <definedName name="AfA_Inventar">#REF!</definedName>
    <definedName name="AK">#REF!</definedName>
    <definedName name="Anlage4_1">'[2]Anlage  4'!$E$10</definedName>
    <definedName name="Anlage4_2">'[2]Anlage  4'!$E$18</definedName>
    <definedName name="Anlage4_3">'[2]Anlage  4'!$E$29</definedName>
    <definedName name="Anlage4_4">'[2]Anlage  4'!$E$40</definedName>
    <definedName name="Anschrift_ER" localSheetId="4">#REF!</definedName>
    <definedName name="Anschrift_ER" localSheetId="2">#REF!</definedName>
    <definedName name="Anschrift_ER" localSheetId="1">#REF!</definedName>
    <definedName name="Anschrift_ER">#REF!</definedName>
    <definedName name="Anschrift_TR" localSheetId="4">#REF!</definedName>
    <definedName name="Anschrift_TR" localSheetId="2">#REF!</definedName>
    <definedName name="Anschrift_TR">#REF!</definedName>
    <definedName name="Auslastung" localSheetId="4">#REF!</definedName>
    <definedName name="Auslastung" localSheetId="2">#REF!</definedName>
    <definedName name="Auslastung">#REF!</definedName>
    <definedName name="Auslastungsgrad">'[2]Anlage  1'!$G$15</definedName>
    <definedName name="Basis_Tage" localSheetId="4">#REF!</definedName>
    <definedName name="Basis_Tage" localSheetId="2">#REF!</definedName>
    <definedName name="Basis_Tage" localSheetId="1">#REF!</definedName>
    <definedName name="Basis_Tage">#REF!</definedName>
    <definedName name="BD">#REF!</definedName>
    <definedName name="Betriebsbedingter_Sachaufwand" localSheetId="4">#REF!</definedName>
    <definedName name="Betriebsbedingter_Sachaufwand" localSheetId="2">#REF!</definedName>
    <definedName name="Betriebsbedingter_Sachaufwand">#REF!</definedName>
    <definedName name="Brennstoffe" localSheetId="4">#REF!</definedName>
    <definedName name="Brennstoffe" localSheetId="2">#REF!</definedName>
    <definedName name="Brennstoffe">#REF!</definedName>
    <definedName name="Divisor" localSheetId="4">#REF!</definedName>
    <definedName name="Divisor" localSheetId="2">#REF!</definedName>
    <definedName name="Divisor">#REF!</definedName>
    <definedName name="Divisor_I" localSheetId="4">#REF!</definedName>
    <definedName name="Divisor_I" localSheetId="2">#REF!</definedName>
    <definedName name="Divisor_I">#REF!</definedName>
    <definedName name="Divisor_II" localSheetId="4">#REF!</definedName>
    <definedName name="Divisor_II" localSheetId="2">#REF!</definedName>
    <definedName name="Divisor_II">#REF!</definedName>
    <definedName name="Divisor_III" localSheetId="4">#REF!</definedName>
    <definedName name="Divisor_III" localSheetId="2">#REF!</definedName>
    <definedName name="Divisor_III">#REF!</definedName>
    <definedName name="Divisor1" localSheetId="4">[3]Fahraufwendungen!#REF!</definedName>
    <definedName name="Divisor1" localSheetId="2">[4]Fahraufwendungen!#REF!</definedName>
    <definedName name="Divisor1">[3]Fahraufwendungen!#REF!</definedName>
    <definedName name="_xlnm.Print_Area" localSheetId="5">Ansprechpartner!$A$1:$L$8</definedName>
    <definedName name="_xlnm.Print_Area" localSheetId="0">Deckblatt!$A$1:$Q$76</definedName>
    <definedName name="_xlnm.Print_Area" localSheetId="3">Facheinheit!$A$1:$P$25</definedName>
    <definedName name="_xlnm.Print_Area" localSheetId="4">Kalkulation!$B$1:$Z$96</definedName>
    <definedName name="_xlnm.Print_Area" localSheetId="2">Nettoarbeitszeit!$A$1:$I$31</definedName>
    <definedName name="_xlnm.Print_Area" localSheetId="1">Personalblatt!$A$1:$R$80</definedName>
    <definedName name="_xlnm.Print_Titles" localSheetId="5">Ansprechpartner!$5:$5</definedName>
    <definedName name="eeadivisor" localSheetId="5">[5]Gesamtkalkulation!$F$11</definedName>
    <definedName name="eeadivisor">[6]Gesamtkalkulation!$F$11</definedName>
    <definedName name="Einrichtung" localSheetId="0">Deckblatt!$F$10</definedName>
    <definedName name="Einrichtung" localSheetId="4">#REF!</definedName>
    <definedName name="Einrichtung" localSheetId="2">#REF!</definedName>
    <definedName name="Einrichtung" localSheetId="1">#REF!</definedName>
    <definedName name="Einrichtung">#REF!</definedName>
    <definedName name="Einrichtung2" localSheetId="0">Deckblatt!$F$11</definedName>
    <definedName name="Einrichtung2" localSheetId="4">#REF!</definedName>
    <definedName name="Einrichtung2" localSheetId="2">#REF!</definedName>
    <definedName name="Einrichtung2" localSheetId="1">#REF!</definedName>
    <definedName name="Einrichtung2">#REF!</definedName>
    <definedName name="ER_1" localSheetId="4">#REF!</definedName>
    <definedName name="ER_1" localSheetId="2">#REF!</definedName>
    <definedName name="ER_1">#REF!</definedName>
    <definedName name="ER_1J_1" localSheetId="4">#REF!</definedName>
    <definedName name="ER_1J_1" localSheetId="2">#REF!</definedName>
    <definedName name="ER_1J_1">#REF!</definedName>
    <definedName name="ER_1J_2" localSheetId="4">#REF!</definedName>
    <definedName name="ER_1J_2" localSheetId="2">#REF!</definedName>
    <definedName name="ER_1J_2">#REF!</definedName>
    <definedName name="ER_1J_3" localSheetId="4">#REF!</definedName>
    <definedName name="ER_1J_3" localSheetId="2">#REF!</definedName>
    <definedName name="ER_1J_3">#REF!</definedName>
    <definedName name="ER_1J_4" localSheetId="4">#REF!</definedName>
    <definedName name="ER_1J_4" localSheetId="2">#REF!</definedName>
    <definedName name="ER_1J_4">#REF!</definedName>
    <definedName name="ER_1Jahr1" localSheetId="4">#REF!</definedName>
    <definedName name="ER_1Jahr1" localSheetId="2">#REF!</definedName>
    <definedName name="ER_1Jahr1">#REF!</definedName>
    <definedName name="ER_1M_1" localSheetId="4">#REF!</definedName>
    <definedName name="ER_1M_1" localSheetId="2">#REF!</definedName>
    <definedName name="ER_1M_1">#REF!</definedName>
    <definedName name="ER_1M_2" localSheetId="4">#REF!</definedName>
    <definedName name="ER_1M_2" localSheetId="2">#REF!</definedName>
    <definedName name="ER_1M_2">#REF!</definedName>
    <definedName name="ER_1M_3" localSheetId="4">#REF!</definedName>
    <definedName name="ER_1M_3" localSheetId="2">#REF!</definedName>
    <definedName name="ER_1M_3">#REF!</definedName>
    <definedName name="ER_1M_4" localSheetId="4">#REF!</definedName>
    <definedName name="ER_1M_4" localSheetId="2">#REF!</definedName>
    <definedName name="ER_1M_4">#REF!</definedName>
    <definedName name="ER_1W_1" localSheetId="4">#REF!</definedName>
    <definedName name="ER_1W_1" localSheetId="2">#REF!</definedName>
    <definedName name="ER_1W_1">#REF!</definedName>
    <definedName name="ER_1W_2" localSheetId="4">#REF!</definedName>
    <definedName name="ER_1W_2" localSheetId="2">#REF!</definedName>
    <definedName name="ER_1W_2">#REF!</definedName>
    <definedName name="ER_1W_3" localSheetId="4">#REF!</definedName>
    <definedName name="ER_1W_3" localSheetId="2">#REF!</definedName>
    <definedName name="ER_1W_3">#REF!</definedName>
    <definedName name="ER_1W_4" localSheetId="4">#REF!</definedName>
    <definedName name="ER_1W_4" localSheetId="2">#REF!</definedName>
    <definedName name="ER_1W_4">#REF!</definedName>
    <definedName name="ER_2" localSheetId="4">#REF!</definedName>
    <definedName name="ER_2" localSheetId="2">#REF!</definedName>
    <definedName name="ER_2">#REF!</definedName>
    <definedName name="ER_2J_1" localSheetId="4">#REF!</definedName>
    <definedName name="ER_2J_1" localSheetId="2">#REF!</definedName>
    <definedName name="ER_2J_1">#REF!</definedName>
    <definedName name="ER_2J_2" localSheetId="4">#REF!</definedName>
    <definedName name="ER_2J_2" localSheetId="2">#REF!</definedName>
    <definedName name="ER_2J_2">#REF!</definedName>
    <definedName name="ER_2J_3" localSheetId="4">#REF!</definedName>
    <definedName name="ER_2J_3" localSheetId="2">#REF!</definedName>
    <definedName name="ER_2J_3">#REF!</definedName>
    <definedName name="ER_2J_4" localSheetId="4">#REF!</definedName>
    <definedName name="ER_2J_4" localSheetId="2">#REF!</definedName>
    <definedName name="ER_2J_4">#REF!</definedName>
    <definedName name="ER_2M_1" localSheetId="4">#REF!</definedName>
    <definedName name="ER_2M_1" localSheetId="2">#REF!</definedName>
    <definedName name="ER_2M_1">#REF!</definedName>
    <definedName name="ER_2M_2" localSheetId="4">#REF!</definedName>
    <definedName name="ER_2M_2" localSheetId="2">#REF!</definedName>
    <definedName name="ER_2M_2">#REF!</definedName>
    <definedName name="ER_2M_3" localSheetId="4">#REF!</definedName>
    <definedName name="ER_2M_3" localSheetId="2">#REF!</definedName>
    <definedName name="ER_2M_3">#REF!</definedName>
    <definedName name="ER_2M_4" localSheetId="4">#REF!</definedName>
    <definedName name="ER_2M_4" localSheetId="2">#REF!</definedName>
    <definedName name="ER_2M_4">#REF!</definedName>
    <definedName name="ER_2W_1" localSheetId="4">#REF!</definedName>
    <definedName name="ER_2W_1" localSheetId="2">#REF!</definedName>
    <definedName name="ER_2W_1">#REF!</definedName>
    <definedName name="ER_2W_2" localSheetId="4">#REF!</definedName>
    <definedName name="ER_2W_2" localSheetId="2">#REF!</definedName>
    <definedName name="ER_2W_2">#REF!</definedName>
    <definedName name="ER_2W_3" localSheetId="4">#REF!</definedName>
    <definedName name="ER_2W_3" localSheetId="2">#REF!</definedName>
    <definedName name="ER_2W_3">#REF!</definedName>
    <definedName name="ER_2W_4" localSheetId="4">#REF!</definedName>
    <definedName name="ER_2W_4" localSheetId="2">#REF!</definedName>
    <definedName name="ER_2W_4">#REF!</definedName>
    <definedName name="ER_3" localSheetId="4">#REF!</definedName>
    <definedName name="ER_3" localSheetId="2">#REF!</definedName>
    <definedName name="ER_3">#REF!</definedName>
    <definedName name="ER_3J_1" localSheetId="4">#REF!</definedName>
    <definedName name="ER_3J_1" localSheetId="2">#REF!</definedName>
    <definedName name="ER_3J_1">#REF!</definedName>
    <definedName name="ER_3J_2" localSheetId="4">#REF!</definedName>
    <definedName name="ER_3J_2" localSheetId="2">#REF!</definedName>
    <definedName name="ER_3J_2">#REF!</definedName>
    <definedName name="ER_3J_3" localSheetId="4">#REF!</definedName>
    <definedName name="ER_3J_3" localSheetId="2">#REF!</definedName>
    <definedName name="ER_3J_3">#REF!</definedName>
    <definedName name="ER_3J_4" localSheetId="4">#REF!</definedName>
    <definedName name="ER_3J_4" localSheetId="2">#REF!</definedName>
    <definedName name="ER_3J_4">#REF!</definedName>
    <definedName name="ER_3M_1" localSheetId="4">#REF!</definedName>
    <definedName name="ER_3M_1" localSheetId="2">#REF!</definedName>
    <definedName name="ER_3M_1">#REF!</definedName>
    <definedName name="ER_3M_2" localSheetId="4">#REF!</definedName>
    <definedName name="ER_3M_2" localSheetId="2">#REF!</definedName>
    <definedName name="ER_3M_2">#REF!</definedName>
    <definedName name="ER_3M_3" localSheetId="4">#REF!</definedName>
    <definedName name="ER_3M_3" localSheetId="2">#REF!</definedName>
    <definedName name="ER_3M_3">#REF!</definedName>
    <definedName name="ER_3M_4" localSheetId="4">#REF!</definedName>
    <definedName name="ER_3M_4" localSheetId="2">#REF!</definedName>
    <definedName name="ER_3M_4">#REF!</definedName>
    <definedName name="ER_3W_1" localSheetId="4">#REF!</definedName>
    <definedName name="ER_3W_1" localSheetId="2">#REF!</definedName>
    <definedName name="ER_3W_1">#REF!</definedName>
    <definedName name="ER_3W_2" localSheetId="4">#REF!</definedName>
    <definedName name="ER_3W_2" localSheetId="2">#REF!</definedName>
    <definedName name="ER_3W_2">#REF!</definedName>
    <definedName name="ER_3W_3" localSheetId="4">#REF!</definedName>
    <definedName name="ER_3W_3" localSheetId="2">#REF!</definedName>
    <definedName name="ER_3W_3">#REF!</definedName>
    <definedName name="ER_3W_4" localSheetId="4">#REF!</definedName>
    <definedName name="ER_3W_4" localSheetId="2">#REF!</definedName>
    <definedName name="ER_3W_4">#REF!</definedName>
    <definedName name="ER_4" localSheetId="4">#REF!</definedName>
    <definedName name="ER_4" localSheetId="2">#REF!</definedName>
    <definedName name="ER_4">#REF!</definedName>
    <definedName name="ER_4J_1" localSheetId="4">#REF!</definedName>
    <definedName name="ER_4J_1" localSheetId="2">#REF!</definedName>
    <definedName name="ER_4J_1">#REF!</definedName>
    <definedName name="ER_4J_2" localSheetId="4">#REF!</definedName>
    <definedName name="ER_4J_2" localSheetId="2">#REF!</definedName>
    <definedName name="ER_4J_2">#REF!</definedName>
    <definedName name="ER_4J_3" localSheetId="4">#REF!</definedName>
    <definedName name="ER_4J_3" localSheetId="2">#REF!</definedName>
    <definedName name="ER_4J_3">#REF!</definedName>
    <definedName name="ER_4J_4" localSheetId="4">#REF!</definedName>
    <definedName name="ER_4J_4" localSheetId="2">#REF!</definedName>
    <definedName name="ER_4J_4">#REF!</definedName>
    <definedName name="ER_4M_1" localSheetId="4">#REF!</definedName>
    <definedName name="ER_4M_1" localSheetId="2">#REF!</definedName>
    <definedName name="ER_4M_1">#REF!</definedName>
    <definedName name="ER_4M_2" localSheetId="4">#REF!</definedName>
    <definedName name="ER_4M_2" localSheetId="2">#REF!</definedName>
    <definedName name="ER_4M_2">#REF!</definedName>
    <definedName name="ER_4M_3" localSheetId="4">#REF!</definedName>
    <definedName name="ER_4M_3" localSheetId="2">#REF!</definedName>
    <definedName name="ER_4M_3">#REF!</definedName>
    <definedName name="ER_4M_4" localSheetId="4">#REF!</definedName>
    <definedName name="ER_4M_4" localSheetId="2">#REF!</definedName>
    <definedName name="ER_4M_4">#REF!</definedName>
    <definedName name="ER_4W_1" localSheetId="4">#REF!</definedName>
    <definedName name="ER_4W_1" localSheetId="2">#REF!</definedName>
    <definedName name="ER_4W_1">#REF!</definedName>
    <definedName name="ER_4W_2" localSheetId="4">#REF!</definedName>
    <definedName name="ER_4W_2" localSheetId="2">#REF!</definedName>
    <definedName name="ER_4W_2">#REF!</definedName>
    <definedName name="ER_4W_3" localSheetId="4">#REF!</definedName>
    <definedName name="ER_4W_3" localSheetId="2">#REF!</definedName>
    <definedName name="ER_4W_3">#REF!</definedName>
    <definedName name="ER_4W_4" localSheetId="4">#REF!</definedName>
    <definedName name="ER_4W_4" localSheetId="2">#REF!</definedName>
    <definedName name="ER_4W_4">#REF!</definedName>
    <definedName name="ER_5" localSheetId="4">#REF!</definedName>
    <definedName name="ER_5" localSheetId="2">#REF!</definedName>
    <definedName name="ER_5">#REF!</definedName>
    <definedName name="ER_5J_" localSheetId="4">#REF!</definedName>
    <definedName name="ER_5J_" localSheetId="2">#REF!</definedName>
    <definedName name="ER_5J_">#REF!</definedName>
    <definedName name="ER_5J_1" localSheetId="4">#REF!</definedName>
    <definedName name="ER_5J_1" localSheetId="2">#REF!</definedName>
    <definedName name="ER_5J_1">#REF!</definedName>
    <definedName name="ER_5J_2" localSheetId="4">#REF!</definedName>
    <definedName name="ER_5J_2" localSheetId="2">#REF!</definedName>
    <definedName name="ER_5J_2">#REF!</definedName>
    <definedName name="ER_5J_3" localSheetId="4">#REF!</definedName>
    <definedName name="ER_5J_3" localSheetId="2">#REF!</definedName>
    <definedName name="ER_5J_3">#REF!</definedName>
    <definedName name="ER_5J_4" localSheetId="4">#REF!</definedName>
    <definedName name="ER_5J_4" localSheetId="2">#REF!</definedName>
    <definedName name="ER_5J_4">#REF!</definedName>
    <definedName name="ER_5J_5" localSheetId="4">#REF!</definedName>
    <definedName name="ER_5J_5" localSheetId="2">#REF!</definedName>
    <definedName name="ER_5J_5">#REF!</definedName>
    <definedName name="ER_5M_1" localSheetId="4">#REF!</definedName>
    <definedName name="ER_5M_1" localSheetId="2">#REF!</definedName>
    <definedName name="ER_5M_1">#REF!</definedName>
    <definedName name="ER_5M_2" localSheetId="4">#REF!</definedName>
    <definedName name="ER_5M_2" localSheetId="2">#REF!</definedName>
    <definedName name="ER_5M_2">#REF!</definedName>
    <definedName name="ER_5M_3" localSheetId="4">#REF!</definedName>
    <definedName name="ER_5M_3" localSheetId="2">#REF!</definedName>
    <definedName name="ER_5M_3">#REF!</definedName>
    <definedName name="ER_5M_4" localSheetId="4">#REF!</definedName>
    <definedName name="ER_5M_4" localSheetId="2">#REF!</definedName>
    <definedName name="ER_5M_4">#REF!</definedName>
    <definedName name="ER_5W_1" localSheetId="4">#REF!</definedName>
    <definedName name="ER_5W_1" localSheetId="2">#REF!</definedName>
    <definedName name="ER_5W_1">#REF!</definedName>
    <definedName name="ER_5W_2" localSheetId="4">#REF!</definedName>
    <definedName name="ER_5W_2" localSheetId="2">#REF!</definedName>
    <definedName name="ER_5W_2">#REF!</definedName>
    <definedName name="ER_5W_3" localSheetId="4">#REF!</definedName>
    <definedName name="ER_5W_3" localSheetId="2">#REF!</definedName>
    <definedName name="ER_5W_3">#REF!</definedName>
    <definedName name="ER_5W_4" localSheetId="4">#REF!</definedName>
    <definedName name="ER_5W_4" localSheetId="2">#REF!</definedName>
    <definedName name="ER_5W_4">#REF!</definedName>
    <definedName name="ER_6" localSheetId="4">#REF!</definedName>
    <definedName name="ER_6" localSheetId="2">#REF!</definedName>
    <definedName name="ER_6">#REF!</definedName>
    <definedName name="ER_6J_1" localSheetId="4">#REF!</definedName>
    <definedName name="ER_6J_1" localSheetId="2">#REF!</definedName>
    <definedName name="ER_6J_1">#REF!</definedName>
    <definedName name="ER_6J_2" localSheetId="4">#REF!</definedName>
    <definedName name="ER_6J_2" localSheetId="2">#REF!</definedName>
    <definedName name="ER_6J_2">#REF!</definedName>
    <definedName name="ER_6J_3" localSheetId="4">#REF!</definedName>
    <definedName name="ER_6J_3" localSheetId="2">#REF!</definedName>
    <definedName name="ER_6J_3">#REF!</definedName>
    <definedName name="ER_6J_4" localSheetId="4">#REF!</definedName>
    <definedName name="ER_6J_4" localSheetId="2">#REF!</definedName>
    <definedName name="ER_6J_4">#REF!</definedName>
    <definedName name="ER_6J_6" localSheetId="4">#REF!</definedName>
    <definedName name="ER_6J_6" localSheetId="2">#REF!</definedName>
    <definedName name="ER_6J_6">#REF!</definedName>
    <definedName name="ER_6M_1" localSheetId="4">#REF!</definedName>
    <definedName name="ER_6M_1" localSheetId="2">#REF!</definedName>
    <definedName name="ER_6M_1">#REF!</definedName>
    <definedName name="ER_6M_2" localSheetId="4">#REF!</definedName>
    <definedName name="ER_6M_2" localSheetId="2">#REF!</definedName>
    <definedName name="ER_6M_2">#REF!</definedName>
    <definedName name="ER_6M_3" localSheetId="4">#REF!</definedName>
    <definedName name="ER_6M_3" localSheetId="2">#REF!</definedName>
    <definedName name="ER_6M_3">#REF!</definedName>
    <definedName name="ER_6M_4" localSheetId="4">#REF!</definedName>
    <definedName name="ER_6M_4" localSheetId="2">#REF!</definedName>
    <definedName name="ER_6M_4">#REF!</definedName>
    <definedName name="ER_6M_6" localSheetId="4">#REF!</definedName>
    <definedName name="ER_6M_6" localSheetId="2">#REF!</definedName>
    <definedName name="ER_6M_6">#REF!</definedName>
    <definedName name="ER_6W_1" localSheetId="4">#REF!</definedName>
    <definedName name="ER_6W_1" localSheetId="2">#REF!</definedName>
    <definedName name="ER_6W_1">#REF!</definedName>
    <definedName name="ER_6W_2" localSheetId="4">#REF!</definedName>
    <definedName name="ER_6W_2" localSheetId="2">#REF!</definedName>
    <definedName name="ER_6W_2">#REF!</definedName>
    <definedName name="ER_6W_3" localSheetId="4">#REF!</definedName>
    <definedName name="ER_6W_3" localSheetId="2">#REF!</definedName>
    <definedName name="ER_6W_3">#REF!</definedName>
    <definedName name="ER_6W_4" localSheetId="4">#REF!</definedName>
    <definedName name="ER_6W_4" localSheetId="2">#REF!</definedName>
    <definedName name="ER_6W_4">#REF!</definedName>
    <definedName name="ER1Jahr1" localSheetId="4">#REF!</definedName>
    <definedName name="ER1Jahr1" localSheetId="2">#REF!</definedName>
    <definedName name="ER1Jahr1">#REF!</definedName>
    <definedName name="ER1Jahr2" localSheetId="4">#REF!</definedName>
    <definedName name="ER1Jahr2" localSheetId="2">#REF!</definedName>
    <definedName name="ER1Jahr2">#REF!</definedName>
    <definedName name="ER1Monat1" localSheetId="4">#REF!</definedName>
    <definedName name="ER1Monat1" localSheetId="2">#REF!</definedName>
    <definedName name="ER1Monat1">#REF!</definedName>
    <definedName name="ER1Was1" localSheetId="4">#REF!</definedName>
    <definedName name="ER1Was1" localSheetId="2">#REF!</definedName>
    <definedName name="ER1Was1">#REF!</definedName>
    <definedName name="ER2Jahr1" localSheetId="4">#REF!</definedName>
    <definedName name="ER2Jahr1" localSheetId="2">#REF!</definedName>
    <definedName name="ER2Jahr1">#REF!</definedName>
    <definedName name="ER2Monat1" localSheetId="4">#REF!</definedName>
    <definedName name="ER2Monat1" localSheetId="2">#REF!</definedName>
    <definedName name="ER2Monat1">#REF!</definedName>
    <definedName name="ER2Was1" localSheetId="4">#REF!</definedName>
    <definedName name="ER2Was1" localSheetId="2">#REF!</definedName>
    <definedName name="ER2Was1">#REF!</definedName>
    <definedName name="ER3Jahr1" localSheetId="4">#REF!</definedName>
    <definedName name="ER3Jahr1" localSheetId="2">#REF!</definedName>
    <definedName name="ER3Jahr1">#REF!</definedName>
    <definedName name="ER3Monat1" localSheetId="4">#REF!</definedName>
    <definedName name="ER3Monat1" localSheetId="2">#REF!</definedName>
    <definedName name="ER3Monat1">#REF!</definedName>
    <definedName name="ER3Was1" localSheetId="4">#REF!</definedName>
    <definedName name="ER3Was1" localSheetId="2">#REF!</definedName>
    <definedName name="ER3Was1">#REF!</definedName>
    <definedName name="ER4Jahr1" localSheetId="4">#REF!</definedName>
    <definedName name="ER4Jahr1" localSheetId="2">#REF!</definedName>
    <definedName name="ER4Jahr1">#REF!</definedName>
    <definedName name="ER4Monat1" localSheetId="4">#REF!</definedName>
    <definedName name="ER4Monat1" localSheetId="2">#REF!</definedName>
    <definedName name="ER4Monat1">#REF!</definedName>
    <definedName name="ER4Was1" localSheetId="4">#REF!</definedName>
    <definedName name="ER4Was1" localSheetId="2">#REF!</definedName>
    <definedName name="ER4Was1">#REF!</definedName>
    <definedName name="ER4Was4" localSheetId="4">#REF!</definedName>
    <definedName name="ER4Was4" localSheetId="2">#REF!</definedName>
    <definedName name="ER4Was4">#REF!</definedName>
    <definedName name="ER5Jahr1" localSheetId="4">#REF!</definedName>
    <definedName name="ER5Jahr1" localSheetId="2">#REF!</definedName>
    <definedName name="ER5Jahr1">#REF!</definedName>
    <definedName name="ER5Monat1" localSheetId="4">#REF!</definedName>
    <definedName name="ER5Monat1" localSheetId="2">#REF!</definedName>
    <definedName name="ER5Monat1">#REF!</definedName>
    <definedName name="ER5Was1" localSheetId="4">#REF!</definedName>
    <definedName name="ER5Was1" localSheetId="2">#REF!</definedName>
    <definedName name="ER5Was1">#REF!</definedName>
    <definedName name="ER6Jahr1" localSheetId="4">#REF!</definedName>
    <definedName name="ER6Jahr1" localSheetId="2">#REF!</definedName>
    <definedName name="ER6Jahr1">#REF!</definedName>
    <definedName name="ER6Was1" localSheetId="4">#REF!</definedName>
    <definedName name="ER6Was1" localSheetId="2">#REF!</definedName>
    <definedName name="ER6Was1">#REF!</definedName>
    <definedName name="Excel_BuiltIn_Print_Area" localSheetId="4">#REF!</definedName>
    <definedName name="Excel_BuiltIn_Print_Area" localSheetId="2">#REF!</definedName>
    <definedName name="Excel_BuiltIn_Print_Area">#REF!</definedName>
    <definedName name="F0" localSheetId="4">#REF!</definedName>
    <definedName name="F0" localSheetId="2">#REF!</definedName>
    <definedName name="F0">#REF!</definedName>
    <definedName name="Fremde_Leistungen" localSheetId="4">#REF!</definedName>
    <definedName name="Fremde_Leistungen" localSheetId="2">#REF!</definedName>
    <definedName name="Fremde_Leistungen">#REF!</definedName>
    <definedName name="Gesamtplätze" localSheetId="4">#REF!</definedName>
    <definedName name="Gesamtplätze" localSheetId="2">#REF!</definedName>
    <definedName name="Gesamtplätze">#REF!</definedName>
    <definedName name="Gesverg" localSheetId="4">'[1]A2 Berechnung ext'!#REF!</definedName>
    <definedName name="Gesverg" localSheetId="2">'[1]A2 Berechnung ext'!#REF!</definedName>
    <definedName name="Gesverg" localSheetId="1">'[1]A2 Berechnung ext'!#REF!</definedName>
    <definedName name="Gesverg">'[2]Anlage  2'!$H$52</definedName>
    <definedName name="Gesverg_int" localSheetId="4">'[1]A2 Berechnung int'!#REF!</definedName>
    <definedName name="Gesverg_int" localSheetId="1">'[1]A2 Berechnung int'!#REF!</definedName>
    <definedName name="Gesverg_int">'[1]A2 Berechnung int'!#REF!</definedName>
    <definedName name="Grundp" localSheetId="4">'[1]A2 Berechnung ext'!#REF!</definedName>
    <definedName name="Grundp" localSheetId="2">'[1]A2 Berechnung ext'!#REF!</definedName>
    <definedName name="Grundp" localSheetId="1">'[1]A2 Berechnung ext'!#REF!</definedName>
    <definedName name="Grundp">'[2]Anlage  2'!$H$42</definedName>
    <definedName name="Grundp_int" localSheetId="4">'[1]A2 Berechnung int'!#REF!</definedName>
    <definedName name="Grundp_int" localSheetId="1">'[1]A2 Berechnung int'!#REF!</definedName>
    <definedName name="Grundp_int">'[1]A2 Berechnung int'!#REF!</definedName>
    <definedName name="IH_IS" localSheetId="4">#REF!</definedName>
    <definedName name="IH_IS">#REF!</definedName>
    <definedName name="Invest" localSheetId="4">'[1]A2 Berechnung ext'!#REF!</definedName>
    <definedName name="Invest" localSheetId="2">'[1]A2 Berechnung ext'!#REF!</definedName>
    <definedName name="Invest" localSheetId="1">'[1]A2 Berechnung ext'!#REF!</definedName>
    <definedName name="Invest">'[2]Anlage  2'!$D$52</definedName>
    <definedName name="Invest_int" localSheetId="4">'[1]A2 Berechnung int'!#REF!</definedName>
    <definedName name="Invest_int" localSheetId="1">'[1]A2 Berechnung int'!#REF!</definedName>
    <definedName name="Invest_int">'[1]A2 Berechnung int'!#REF!</definedName>
    <definedName name="Jahr" localSheetId="4">#REF!</definedName>
    <definedName name="Jahr" localSheetId="2">#REF!</definedName>
    <definedName name="Jahr">#REF!</definedName>
    <definedName name="JSZ" localSheetId="2">[7]INTERN_Personal!$D$16</definedName>
    <definedName name="JSZ">[8]INTERN_Personal!$D$16</definedName>
    <definedName name="Kosten_gesamt_PS_I" localSheetId="4">#REF!</definedName>
    <definedName name="Kosten_gesamt_PS_I" localSheetId="2">#REF!</definedName>
    <definedName name="Kosten_gesamt_PS_I" localSheetId="1">#REF!</definedName>
    <definedName name="Kosten_gesamt_PS_I">#REF!</definedName>
    <definedName name="Kosten_gesamt_PS_II" localSheetId="4">#REF!</definedName>
    <definedName name="Kosten_gesamt_PS_II" localSheetId="2">#REF!</definedName>
    <definedName name="Kosten_gesamt_PS_II">#REF!</definedName>
    <definedName name="Kosten_gesamt_PS_III" localSheetId="4">#REF!</definedName>
    <definedName name="Kosten_gesamt_PS_III" localSheetId="2">#REF!</definedName>
    <definedName name="Kosten_gesamt_PS_III">#REF!</definedName>
    <definedName name="Leasing" localSheetId="4">#REF!</definedName>
    <definedName name="Leasing">#REF!</definedName>
    <definedName name="Lebensmittelaufwand" localSheetId="4">#REF!</definedName>
    <definedName name="Lebensmittelaufwand" localSheetId="2">#REF!</definedName>
    <definedName name="Lebensmittelaufwand">#REF!</definedName>
    <definedName name="Lei_Typ_1Z" localSheetId="4">#REF!</definedName>
    <definedName name="Lei_Typ_1Z" localSheetId="2">#REF!</definedName>
    <definedName name="Lei_Typ_1Z">#REF!</definedName>
    <definedName name="Lei_Typ_2Z" localSheetId="4">#REF!</definedName>
    <definedName name="Lei_Typ_2Z" localSheetId="2">#REF!</definedName>
    <definedName name="Lei_Typ_2Z">#REF!</definedName>
    <definedName name="Leistungstyp" localSheetId="0">Deckblatt!#REF!</definedName>
    <definedName name="Leistungstyp" localSheetId="4">#REF!</definedName>
    <definedName name="Leistungstyp" localSheetId="2">#REF!</definedName>
    <definedName name="Leistungstyp" localSheetId="1">#REF!</definedName>
    <definedName name="Leistungstyp">#REF!</definedName>
    <definedName name="Leistungstyp2" localSheetId="0">Deckblatt!#REF!</definedName>
    <definedName name="Leistungstyp2" localSheetId="4">#REF!</definedName>
    <definedName name="Leistungstyp2" localSheetId="2">#REF!</definedName>
    <definedName name="Leistungstyp2" localSheetId="1">#REF!</definedName>
    <definedName name="Leistungstyp2">#REF!</definedName>
    <definedName name="LV">#REF!</definedName>
    <definedName name="Maßnp" localSheetId="4">'[1]A2 Berechnung ext'!#REF!</definedName>
    <definedName name="Maßnp" localSheetId="2">'[1]A2 Berechnung ext'!#REF!</definedName>
    <definedName name="Maßnp" localSheetId="1">'[1]A2 Berechnung ext'!#REF!</definedName>
    <definedName name="Maßnp">'[2]Anlage  2'!$F$42</definedName>
    <definedName name="Maßnp_int" localSheetId="4">'[1]A2 Berechnung int'!#REF!</definedName>
    <definedName name="Maßnp_int" localSheetId="1">'[1]A2 Berechnung int'!#REF!</definedName>
    <definedName name="Maßnp_int">'[1]A2 Berechnung int'!#REF!</definedName>
    <definedName name="Mieten" localSheetId="4">#REF!</definedName>
    <definedName name="Mieten">#REF!</definedName>
    <definedName name="öffntage" localSheetId="4">[3]Fahraufwendungen!#REF!</definedName>
    <definedName name="öffntage" localSheetId="2">[4]Fahraufwendungen!#REF!</definedName>
    <definedName name="öffntage" localSheetId="1">[3]Fahraufwendungen!#REF!</definedName>
    <definedName name="öffntage">[3]Fahraufwendungen!#REF!</definedName>
    <definedName name="Pacht" localSheetId="4">#REF!</definedName>
    <definedName name="Pacht">#REF!</definedName>
    <definedName name="Pers1">'[2]Anlage  3'!$I$10</definedName>
    <definedName name="Pers2">'[2]Anlage  3'!$I$12</definedName>
    <definedName name="Pers3">'[2]Anlage  3'!$I$14</definedName>
    <definedName name="Pers5">'[2]Anlage  3'!$I$18</definedName>
    <definedName name="PersAufw1">'[2]Anlage  4'!$D$10</definedName>
    <definedName name="PersAufw2">'[2]Anlage  4'!$D$18</definedName>
    <definedName name="PersAufw3">'[2]Anlage  4'!$D$29</definedName>
    <definedName name="PersAufw4">'[2]Anlage  4'!$D$40</definedName>
    <definedName name="PersAufw5">'[2]Anlage  4'!$D$48</definedName>
    <definedName name="Persges">'[2]Anlage  4'!$D$56</definedName>
    <definedName name="Personal_11" localSheetId="4">'[1]A1 Kalkulation ext'!#REF!</definedName>
    <definedName name="Personal_11" localSheetId="2">'[1]A1 Kalkulation ext'!#REF!</definedName>
    <definedName name="Personal_11" localSheetId="1">'[1]A1 Kalkulation ext'!#REF!</definedName>
    <definedName name="Personal_11">'[2]Anlage  1'!$H$21</definedName>
    <definedName name="Personal_11_int" localSheetId="4">'[1]A1 Kalkulation int'!#REF!</definedName>
    <definedName name="Personal_11_int" localSheetId="1">'[1]A1 Kalkulation int'!#REF!</definedName>
    <definedName name="Personal_11_int">'[1]A1 Kalkulation int'!#REF!</definedName>
    <definedName name="Personal_12" localSheetId="4">'[1]A1 Kalkulation ext'!#REF!</definedName>
    <definedName name="Personal_12" localSheetId="2">'[1]A1 Kalkulation ext'!#REF!</definedName>
    <definedName name="Personal_12" localSheetId="1">'[1]A1 Kalkulation ext'!#REF!</definedName>
    <definedName name="Personal_12">'[2]Anlage  1'!$H$22</definedName>
    <definedName name="Personal_12_int" localSheetId="4">'[1]A1 Kalkulation int'!#REF!</definedName>
    <definedName name="Personal_12_int" localSheetId="1">'[1]A1 Kalkulation int'!#REF!</definedName>
    <definedName name="Personal_12_int">'[1]A1 Kalkulation int'!#REF!</definedName>
    <definedName name="Personal_13" localSheetId="4">'[1]A1 Kalkulation ext'!#REF!</definedName>
    <definedName name="Personal_13" localSheetId="2">'[1]A1 Kalkulation ext'!#REF!</definedName>
    <definedName name="Personal_13" localSheetId="1">'[1]A1 Kalkulation ext'!#REF!</definedName>
    <definedName name="Personal_13">'[2]Anlage  1'!$H$23</definedName>
    <definedName name="Personal_13_int" localSheetId="4">'[1]A1 Kalkulation int'!#REF!</definedName>
    <definedName name="Personal_13_int" localSheetId="1">'[1]A1 Kalkulation int'!#REF!</definedName>
    <definedName name="Personal_13_int">'[1]A1 Kalkulation int'!#REF!</definedName>
    <definedName name="Personal_14" localSheetId="4">'[1]A1 Kalkulation ext'!#REF!</definedName>
    <definedName name="Personal_14" localSheetId="2">'[1]A1 Kalkulation ext'!#REF!</definedName>
    <definedName name="Personal_14" localSheetId="1">'[1]A1 Kalkulation ext'!#REF!</definedName>
    <definedName name="Personal_14">'[2]Anlage  1'!$H$24</definedName>
    <definedName name="Personal_14_int" localSheetId="4">'[1]A1 Kalkulation int'!#REF!</definedName>
    <definedName name="Personal_14_int" localSheetId="1">'[1]A1 Kalkulation int'!#REF!</definedName>
    <definedName name="Personal_14_int">'[1]A1 Kalkulation int'!#REF!</definedName>
    <definedName name="Personal_15" localSheetId="4">'[1]A1 Kalkulation ext'!#REF!</definedName>
    <definedName name="Personal_15" localSheetId="2">'[1]A1 Kalkulation ext'!#REF!</definedName>
    <definedName name="Personal_15" localSheetId="1">'[1]A1 Kalkulation ext'!#REF!</definedName>
    <definedName name="Personal_15">'[2]Anlage  1'!$H$25</definedName>
    <definedName name="Personal_15_int" localSheetId="4">'[1]A1 Kalkulation int'!#REF!</definedName>
    <definedName name="Personal_15_int" localSheetId="1">'[1]A1 Kalkulation int'!#REF!</definedName>
    <definedName name="Personal_15_int">'[1]A1 Kalkulation int'!#REF!</definedName>
    <definedName name="Pflegebedingter_Sachaufwand" localSheetId="4">#REF!</definedName>
    <definedName name="Pflegebedingter_Sachaufwand" localSheetId="2">#REF!</definedName>
    <definedName name="Pflegebedingter_Sachaufwand" localSheetId="1">#REF!</definedName>
    <definedName name="Pflegebedingter_Sachaufwand">#REF!</definedName>
    <definedName name="Pflegepersonal_Stufe_I_gesamt" localSheetId="4">#REF!</definedName>
    <definedName name="Pflegepersonal_Stufe_I_gesamt" localSheetId="2">#REF!</definedName>
    <definedName name="Pflegepersonal_Stufe_I_gesamt">#REF!</definedName>
    <definedName name="Pflegepersonal_Stufe_I_pro_Tag" localSheetId="4">#REF!</definedName>
    <definedName name="Pflegepersonal_Stufe_I_pro_Tag" localSheetId="2">#REF!</definedName>
    <definedName name="Pflegepersonal_Stufe_I_pro_Tag">#REF!</definedName>
    <definedName name="Pflegesatz_Stufe_I" localSheetId="4">#REF!</definedName>
    <definedName name="Pflegesatz_Stufe_I" localSheetId="2">#REF!</definedName>
    <definedName name="Pflegesatz_Stufe_I">#REF!</definedName>
    <definedName name="Pflegesatz_Stufe_II" localSheetId="4">#REF!</definedName>
    <definedName name="Pflegesatz_Stufe_II" localSheetId="2">#REF!</definedName>
    <definedName name="Pflegesatz_Stufe_II">#REF!</definedName>
    <definedName name="Pflegesatz_Stufe_III" localSheetId="4">#REF!</definedName>
    <definedName name="Pflegesatz_Stufe_III" localSheetId="2">#REF!</definedName>
    <definedName name="Pflegesatz_Stufe_III">#REF!</definedName>
    <definedName name="Pflegestufe" localSheetId="4">#REF!</definedName>
    <definedName name="Pflegestufe" localSheetId="2">#REF!</definedName>
    <definedName name="Pflegestufe">#REF!</definedName>
    <definedName name="PK">#REF!</definedName>
    <definedName name="Plätze_Pflegestufe_I" localSheetId="4">#REF!</definedName>
    <definedName name="Plätze_Pflegestufe_I" localSheetId="2">#REF!</definedName>
    <definedName name="Plätze_Pflegestufe_I">#REF!</definedName>
    <definedName name="Plätze_Pflegestufe_II" localSheetId="4">#REF!</definedName>
    <definedName name="Plätze_Pflegestufe_II" localSheetId="2">#REF!</definedName>
    <definedName name="Plätze_Pflegestufe_II">#REF!</definedName>
    <definedName name="Plätze_Pflegestufe_III" localSheetId="4">#REF!</definedName>
    <definedName name="Plätze_Pflegestufe_III" localSheetId="2">#REF!</definedName>
    <definedName name="Plätze_Pflegestufe_III">#REF!</definedName>
    <definedName name="Platzzahl">'[2]Anlage  1'!$G$14</definedName>
    <definedName name="PNK" localSheetId="4">[8]INTERN_Personal!$T$15</definedName>
    <definedName name="PNK" localSheetId="2">[7]INTERN_Personal!$R$15</definedName>
    <definedName name="PNK" localSheetId="1">[8]INTERN_Personal!$T$15</definedName>
    <definedName name="pnk">'[2]Anlage  3'!$G$33</definedName>
    <definedName name="risiko" localSheetId="5">[5]Personalaufwendungen!$I$59</definedName>
    <definedName name="risiko">[6]Personalaufwendungen!$I$59</definedName>
    <definedName name="Sach_1" localSheetId="4">'[1]A1 Kalkulation ext'!#REF!</definedName>
    <definedName name="Sach_1" localSheetId="2">'[1]A1 Kalkulation ext'!#REF!</definedName>
    <definedName name="Sach_1" localSheetId="1">'[1]A1 Kalkulation ext'!#REF!</definedName>
    <definedName name="Sach_1">'[2]Anlage  1'!$H$29</definedName>
    <definedName name="Sach_1_int" localSheetId="4">'[1]A1 Kalkulation int'!#REF!</definedName>
    <definedName name="Sach_1_int" localSheetId="2">'[1]A1 Kalkulation int'!#REF!</definedName>
    <definedName name="Sach_1_int" localSheetId="1">'[1]A1 Kalkulation int'!#REF!</definedName>
    <definedName name="Sach_1_int">'[1]A1 Kalkulation int'!#REF!</definedName>
    <definedName name="Sach_10" localSheetId="4">'[1]A1 Kalkulation ext'!#REF!</definedName>
    <definedName name="Sach_10" localSheetId="2">'[1]A1 Kalkulation ext'!#REF!</definedName>
    <definedName name="Sach_10" localSheetId="1">'[1]A1 Kalkulation ext'!#REF!</definedName>
    <definedName name="Sach_10">'[2]Anlage  1'!$H$38</definedName>
    <definedName name="Sach_10_int" localSheetId="4">'[1]A1 Kalkulation int'!#REF!</definedName>
    <definedName name="Sach_10_int" localSheetId="2">'[1]A1 Kalkulation int'!#REF!</definedName>
    <definedName name="Sach_10_int" localSheetId="1">'[1]A1 Kalkulation int'!#REF!</definedName>
    <definedName name="Sach_10_int">'[1]A1 Kalkulation int'!#REF!</definedName>
    <definedName name="Sach_11" localSheetId="4">'[1]A1 Kalkulation ext'!#REF!</definedName>
    <definedName name="Sach_11" localSheetId="2">'[1]A1 Kalkulation ext'!#REF!</definedName>
    <definedName name="Sach_11" localSheetId="1">'[1]A1 Kalkulation ext'!#REF!</definedName>
    <definedName name="Sach_11">'[2]Anlage  1'!$H$39</definedName>
    <definedName name="Sach_11_int" localSheetId="4">'[1]A1 Kalkulation int'!#REF!</definedName>
    <definedName name="Sach_11_int" localSheetId="1">'[1]A1 Kalkulation int'!#REF!</definedName>
    <definedName name="Sach_11_int">'[1]A1 Kalkulation int'!#REF!</definedName>
    <definedName name="Sach_12" localSheetId="4">'[1]A1 Kalkulation ext'!#REF!</definedName>
    <definedName name="Sach_12" localSheetId="2">'[1]A1 Kalkulation ext'!#REF!</definedName>
    <definedName name="Sach_12" localSheetId="1">'[1]A1 Kalkulation ext'!#REF!</definedName>
    <definedName name="Sach_12">'[2]Anlage  1'!$H$40</definedName>
    <definedName name="Sach_12_int" localSheetId="4">'[1]A1 Kalkulation int'!#REF!</definedName>
    <definedName name="Sach_12_int" localSheetId="1">'[1]A1 Kalkulation int'!#REF!</definedName>
    <definedName name="Sach_12_int">'[1]A1 Kalkulation int'!#REF!</definedName>
    <definedName name="Sach_13" localSheetId="4">'[1]A1 Kalkulation ext'!#REF!</definedName>
    <definedName name="Sach_13" localSheetId="2">'[1]A1 Kalkulation ext'!#REF!</definedName>
    <definedName name="Sach_13" localSheetId="1">'[1]A1 Kalkulation ext'!#REF!</definedName>
    <definedName name="Sach_13">'[2]Anlage  1'!$H$41</definedName>
    <definedName name="Sach_13_int" localSheetId="4">'[1]A1 Kalkulation int'!#REF!</definedName>
    <definedName name="Sach_13_int" localSheetId="1">'[1]A1 Kalkulation int'!#REF!</definedName>
    <definedName name="Sach_13_int">'[1]A1 Kalkulation int'!#REF!</definedName>
    <definedName name="Sach_14" localSheetId="4">'[1]A1 Kalkulation ext'!#REF!</definedName>
    <definedName name="Sach_14" localSheetId="2">'[1]A1 Kalkulation ext'!#REF!</definedName>
    <definedName name="Sach_14" localSheetId="1">'[1]A1 Kalkulation ext'!#REF!</definedName>
    <definedName name="Sach_14">'[2]Anlage  1'!$H$42</definedName>
    <definedName name="Sach_14_int" localSheetId="4">'[1]A1 Kalkulation int'!#REF!</definedName>
    <definedName name="Sach_14_int" localSheetId="1">'[1]A1 Kalkulation int'!#REF!</definedName>
    <definedName name="Sach_14_int">'[1]A1 Kalkulation int'!#REF!</definedName>
    <definedName name="Sach_2" localSheetId="4">'[1]A1 Kalkulation ext'!#REF!</definedName>
    <definedName name="Sach_2" localSheetId="2">'[1]A1 Kalkulation ext'!#REF!</definedName>
    <definedName name="Sach_2" localSheetId="1">'[1]A1 Kalkulation ext'!#REF!</definedName>
    <definedName name="Sach_2">'[2]Anlage  1'!$H$30</definedName>
    <definedName name="Sach_2_int" localSheetId="4">'[1]A1 Kalkulation int'!#REF!</definedName>
    <definedName name="Sach_2_int" localSheetId="1">'[1]A1 Kalkulation int'!#REF!</definedName>
    <definedName name="Sach_2_int">'[1]A1 Kalkulation int'!#REF!</definedName>
    <definedName name="Sach_3" localSheetId="4">'[1]A1 Kalkulation ext'!#REF!</definedName>
    <definedName name="Sach_3" localSheetId="2">'[1]A1 Kalkulation ext'!#REF!</definedName>
    <definedName name="Sach_3" localSheetId="1">'[1]A1 Kalkulation ext'!#REF!</definedName>
    <definedName name="Sach_3">'[2]Anlage  1'!$H$31</definedName>
    <definedName name="Sach_4" localSheetId="4">'[1]A1 Kalkulation ext'!#REF!</definedName>
    <definedName name="Sach_4" localSheetId="2">'[1]A1 Kalkulation ext'!#REF!</definedName>
    <definedName name="Sach_4" localSheetId="1">'[1]A1 Kalkulation ext'!#REF!</definedName>
    <definedName name="Sach_4">'[2]Anlage  1'!$H$32</definedName>
    <definedName name="Sach_4_int" localSheetId="4">'[1]A1 Kalkulation int'!#REF!</definedName>
    <definedName name="Sach_4_int" localSheetId="1">'[1]A1 Kalkulation int'!#REF!</definedName>
    <definedName name="Sach_4_int">'[1]A1 Kalkulation int'!#REF!</definedName>
    <definedName name="Sach_5" localSheetId="4">'[1]A1 Kalkulation ext'!#REF!</definedName>
    <definedName name="Sach_5" localSheetId="2">'[1]A1 Kalkulation ext'!#REF!</definedName>
    <definedName name="Sach_5" localSheetId="1">'[1]A1 Kalkulation ext'!#REF!</definedName>
    <definedName name="Sach_5">'[2]Anlage  1'!$H$33</definedName>
    <definedName name="Sach_5_int" localSheetId="4">'[1]A1 Kalkulation int'!#REF!</definedName>
    <definedName name="Sach_5_int" localSheetId="1">'[1]A1 Kalkulation int'!#REF!</definedName>
    <definedName name="Sach_5_int">'[1]A1 Kalkulation int'!#REF!</definedName>
    <definedName name="Sach_6" localSheetId="4">'[1]A1 Kalkulation ext'!#REF!</definedName>
    <definedName name="Sach_6" localSheetId="2">'[1]A1 Kalkulation ext'!#REF!</definedName>
    <definedName name="Sach_6" localSheetId="1">'[1]A1 Kalkulation ext'!#REF!</definedName>
    <definedName name="Sach_6">'[2]Anlage  1'!$H$34</definedName>
    <definedName name="Sach_6_int" localSheetId="4">'[1]A1 Kalkulation int'!#REF!</definedName>
    <definedName name="Sach_6_int" localSheetId="1">'[1]A1 Kalkulation int'!#REF!</definedName>
    <definedName name="Sach_6_int">'[1]A1 Kalkulation int'!#REF!</definedName>
    <definedName name="Sach_7" localSheetId="4">'[1]A1 Kalkulation ext'!#REF!</definedName>
    <definedName name="Sach_7" localSheetId="2">'[1]A1 Kalkulation ext'!#REF!</definedName>
    <definedName name="Sach_7" localSheetId="1">'[1]A1 Kalkulation ext'!#REF!</definedName>
    <definedName name="Sach_7">'[2]Anlage  1'!$H$35</definedName>
    <definedName name="Sach_7_int" localSheetId="4">'[1]A1 Kalkulation int'!#REF!</definedName>
    <definedName name="Sach_7_int" localSheetId="1">'[1]A1 Kalkulation int'!#REF!</definedName>
    <definedName name="Sach_7_int">'[1]A1 Kalkulation int'!#REF!</definedName>
    <definedName name="Sach_8" localSheetId="4">'[1]A1 Kalkulation ext'!#REF!</definedName>
    <definedName name="Sach_8" localSheetId="2">'[1]A1 Kalkulation ext'!#REF!</definedName>
    <definedName name="Sach_8" localSheetId="1">'[1]A1 Kalkulation ext'!#REF!</definedName>
    <definedName name="Sach_8">'[2]Anlage  1'!$H$36</definedName>
    <definedName name="Sach_8_int" localSheetId="4">'[1]A1 Kalkulation int'!#REF!</definedName>
    <definedName name="Sach_8_int" localSheetId="1">'[1]A1 Kalkulation int'!#REF!</definedName>
    <definedName name="Sach_8_int">'[1]A1 Kalkulation int'!#REF!</definedName>
    <definedName name="Sach_9" localSheetId="4">'[1]A1 Kalkulation ext'!#REF!</definedName>
    <definedName name="Sach_9" localSheetId="2">'[1]A1 Kalkulation ext'!#REF!</definedName>
    <definedName name="Sach_9" localSheetId="1">'[1]A1 Kalkulation ext'!#REF!</definedName>
    <definedName name="Sach_9">'[2]Anlage  1'!$H$37</definedName>
    <definedName name="Sach_9_int" localSheetId="4">'[1]A1 Kalkulation int'!#REF!</definedName>
    <definedName name="Sach_9_int" localSheetId="1">'[1]A1 Kalkulation int'!#REF!</definedName>
    <definedName name="Sach_9_int">'[1]A1 Kalkulation int'!#REF!</definedName>
    <definedName name="Sach1">#REF!</definedName>
    <definedName name="Sach2">#REF!</definedName>
    <definedName name="Sach3">#REF!</definedName>
    <definedName name="Sach4">#REF!</definedName>
    <definedName name="Sach5">#REF!</definedName>
    <definedName name="Sach6">#REF!</definedName>
    <definedName name="Sachs_3_int" localSheetId="4">'[1]A1 Kalkulation int'!#REF!</definedName>
    <definedName name="Sachs_3_int" localSheetId="1">'[1]A1 Kalkulation int'!#REF!</definedName>
    <definedName name="Sachs_3_int">'[1]A1 Kalkulation int'!#REF!</definedName>
    <definedName name="SK">#REF!</definedName>
    <definedName name="Steuern__Abgaben__Versicherungen" localSheetId="4">#REF!</definedName>
    <definedName name="Steuern__Abgaben__Versicherungen" localSheetId="2">#REF!</definedName>
    <definedName name="Steuern__Abgaben__Versicherungen" localSheetId="1">#REF!</definedName>
    <definedName name="Steuern__Abgaben__Versicherungen">#REF!</definedName>
    <definedName name="Summe_Personalkosten_PS_I_gesamt" localSheetId="4">#REF!</definedName>
    <definedName name="Summe_Personalkosten_PS_I_gesamt" localSheetId="2">#REF!</definedName>
    <definedName name="Summe_Personalkosten_PS_I_gesamt">#REF!</definedName>
    <definedName name="Summe_Sachkosten_PS_I_gesamt" localSheetId="4">#REF!</definedName>
    <definedName name="Summe_Sachkosten_PS_I_gesamt" localSheetId="2">#REF!</definedName>
    <definedName name="Summe_Sachkosten_PS_I_gesamt">#REF!</definedName>
    <definedName name="Summe_Sachkosten_PS_I_pro_Tag" localSheetId="4">#REF!</definedName>
    <definedName name="Summe_Sachkosten_PS_I_pro_Tag" localSheetId="2">#REF!</definedName>
    <definedName name="Summe_Sachkosten_PS_I_pro_Tag">#REF!</definedName>
    <definedName name="Summe_Sachkosten_PS_II_gesamt" localSheetId="4">#REF!</definedName>
    <definedName name="Summe_Sachkosten_PS_II_gesamt" localSheetId="2">#REF!</definedName>
    <definedName name="Summe_Sachkosten_PS_II_gesamt">#REF!</definedName>
    <definedName name="Summe_Sachkosten_PS_II_pro_Tag" localSheetId="4">#REF!</definedName>
    <definedName name="Summe_Sachkosten_PS_II_pro_Tag" localSheetId="2">#REF!</definedName>
    <definedName name="Summe_Sachkosten_PS_II_pro_Tag">#REF!</definedName>
    <definedName name="Summe_Sachkosten_PS_III_gesamt" localSheetId="4">#REF!</definedName>
    <definedName name="Summe_Sachkosten_PS_III_gesamt" localSheetId="2">#REF!</definedName>
    <definedName name="Summe_Sachkosten_PS_III_gesamt">#REF!</definedName>
    <definedName name="Summe_Sachkosten_PS_III_pro_Tag" localSheetId="4">#REF!</definedName>
    <definedName name="Summe_Sachkosten_PS_III_pro_Tag" localSheetId="2">#REF!</definedName>
    <definedName name="Summe_Sachkosten_PS_III_pro_Tag">#REF!</definedName>
    <definedName name="SV_AG" localSheetId="2">[7]INTERN_Personal!$D$14</definedName>
    <definedName name="SV_AG">[8]INTERN_Personal!$D$14</definedName>
    <definedName name="TAE_ESC" localSheetId="4">'[9]11'!#REF!</definedName>
    <definedName name="TAE_ESC" localSheetId="2">'[9]11'!#REF!</definedName>
    <definedName name="TAE_ESC">'[9]11'!#REF!</definedName>
    <definedName name="TAE_ESD" localSheetId="4">#REF!</definedName>
    <definedName name="TAE_ESD" localSheetId="2">#REF!</definedName>
    <definedName name="TAE_ESD" localSheetId="1">#REF!</definedName>
    <definedName name="TAE_ESD">#REF!</definedName>
    <definedName name="TAE_ESK" localSheetId="4">#REF!</definedName>
    <definedName name="TAE_ESK" localSheetId="2">#REF!</definedName>
    <definedName name="TAE_ESK">#REF!</definedName>
    <definedName name="TAE_mBh" localSheetId="4">#REF!</definedName>
    <definedName name="TAE_mBh" localSheetId="2">#REF!</definedName>
    <definedName name="TAE_mBh">#REF!</definedName>
    <definedName name="Tarifsteigerung" localSheetId="2">[7]INTERN_Personal!$R$13</definedName>
    <definedName name="Tarifsteigerung">[8]INTERN_Personal!$T$13</definedName>
    <definedName name="Tarifsteigerung2">[8]INTERN_Personal!$T$14</definedName>
    <definedName name="Träger" localSheetId="4">#REF!</definedName>
    <definedName name="Träger" localSheetId="2">#REF!</definedName>
    <definedName name="Träger" localSheetId="1">#REF!</definedName>
    <definedName name="Träger">#REF!</definedName>
    <definedName name="Treibstoffe" localSheetId="4">#REF!</definedName>
    <definedName name="Treibstoffe" localSheetId="2">#REF!</definedName>
    <definedName name="Treibstoffe">#REF!</definedName>
    <definedName name="Übrige_Energie" localSheetId="4">#REF!</definedName>
    <definedName name="Übrige_Energie" localSheetId="2">#REF!</definedName>
    <definedName name="Übrige_Energie">#REF!</definedName>
    <definedName name="Unterk._Verpfl." localSheetId="4">#REF!</definedName>
    <definedName name="Unterk._Verpfl." localSheetId="2">#REF!</definedName>
    <definedName name="Unterk._Verpfl.">#REF!</definedName>
    <definedName name="Verg">#REF!</definedName>
    <definedName name="Wasser_Abwasser" localSheetId="4">#REF!</definedName>
    <definedName name="Wasser_Abwasser" localSheetId="2">#REF!</definedName>
    <definedName name="Wasser_Abwasser">#REF!</definedName>
    <definedName name="XYXX" localSheetId="4">#REF!</definedName>
    <definedName name="XYXX" localSheetId="2">#REF!</definedName>
    <definedName name="XYXX">#REF!</definedName>
    <definedName name="Z_A8BDAF66_8B15_4A6C_A9EE_F9FEBEBED730_.wvu.PrintArea" localSheetId="2" hidden="1">Nettoarbeitszeit!$A$1:$D$19</definedName>
    <definedName name="Zinsen" localSheetId="4">#REF!</definedName>
    <definedName name="Zinsen">#REF!</definedName>
    <definedName name="ZVK" localSheetId="2">[7]INTERN_Personal!$M$14</definedName>
    <definedName name="ZVK">[8]INTERN_Personal!$M$14</definedName>
    <definedName name="ZwS" localSheetId="4">#REF!</definedName>
    <definedName name="ZwS" localSheetId="2">#REF!</definedName>
    <definedName name="ZwS" localSheetId="1">#REF!</definedName>
    <definedName name="ZwS">#REF!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 l="1"/>
  <c r="K63" i="5" l="1"/>
  <c r="D5" i="3" l="1"/>
  <c r="F65" i="4"/>
  <c r="F76" i="4"/>
  <c r="G10" i="6" l="1"/>
  <c r="G9" i="6"/>
  <c r="G8" i="6"/>
  <c r="K50" i="1"/>
  <c r="G25" i="3"/>
  <c r="D25" i="3"/>
  <c r="I71" i="4"/>
  <c r="I72" i="4"/>
  <c r="I60" i="4"/>
  <c r="I61" i="4"/>
  <c r="I40" i="4"/>
  <c r="I41" i="4"/>
  <c r="I42" i="4"/>
  <c r="I20" i="4"/>
  <c r="I21" i="4"/>
  <c r="I22" i="4"/>
  <c r="C5" i="4" l="1"/>
  <c r="Y52" i="5" l="1"/>
  <c r="Y50" i="5"/>
  <c r="Y48" i="5"/>
  <c r="AA48" i="5" s="1"/>
  <c r="Y46" i="5"/>
  <c r="AC46" i="5" s="1"/>
  <c r="AA22" i="5"/>
  <c r="AC20" i="5"/>
  <c r="AA12" i="5"/>
  <c r="AC10" i="5"/>
  <c r="Y72" i="5" l="1"/>
  <c r="Y84" i="5"/>
  <c r="Y54" i="5"/>
  <c r="Y89" i="5" l="1"/>
  <c r="G23" i="3"/>
  <c r="G22" i="3"/>
  <c r="D23" i="3"/>
  <c r="D22" i="3"/>
  <c r="G24" i="3"/>
  <c r="K60" i="5"/>
  <c r="AC17" i="5"/>
  <c r="AA17" i="5" s="1"/>
  <c r="G5" i="3"/>
  <c r="G11" i="3" s="1"/>
  <c r="G12" i="3" l="1"/>
  <c r="G13" i="3"/>
  <c r="G18" i="3"/>
  <c r="G9" i="3"/>
  <c r="G10" i="3"/>
  <c r="G17" i="3"/>
  <c r="AC14" i="5"/>
  <c r="AA14" i="5" s="1"/>
  <c r="D17" i="3"/>
  <c r="K18" i="6"/>
  <c r="G15" i="3" l="1"/>
  <c r="G20" i="3" s="1"/>
  <c r="G29" i="3" s="1"/>
  <c r="K49" i="1"/>
  <c r="Y34" i="5" l="1"/>
  <c r="Y38" i="5" s="1"/>
  <c r="AD46" i="5" s="1"/>
  <c r="G31" i="3"/>
  <c r="Y32" i="5" s="1"/>
  <c r="AC32" i="5" s="1"/>
  <c r="D12" i="3"/>
  <c r="Y30" i="5" l="1"/>
  <c r="AA32" i="5" s="1"/>
  <c r="AC38" i="5"/>
  <c r="Y40" i="5"/>
  <c r="AA40" i="5"/>
  <c r="AB48" i="5" s="1"/>
  <c r="D24" i="3"/>
  <c r="AC30" i="5" l="1"/>
  <c r="AA30" i="5"/>
  <c r="J22" i="6"/>
  <c r="AE46" i="5" s="1"/>
  <c r="K69" i="5"/>
  <c r="K70" i="5"/>
  <c r="G84" i="5"/>
  <c r="G72" i="5"/>
  <c r="F56" i="4" l="1"/>
  <c r="F36" i="4"/>
  <c r="K78" i="5"/>
  <c r="K79" i="5"/>
  <c r="K80" i="5"/>
  <c r="K81" i="5"/>
  <c r="K82" i="5"/>
  <c r="K61" i="5"/>
  <c r="K62" i="5"/>
  <c r="K64" i="5"/>
  <c r="K65" i="5"/>
  <c r="K66" i="5"/>
  <c r="K67" i="5"/>
  <c r="K68" i="5"/>
  <c r="I72" i="5" l="1"/>
  <c r="N17" i="4" l="1"/>
  <c r="Q17" i="4"/>
  <c r="N51" i="4" l="1"/>
  <c r="N50" i="4"/>
  <c r="N31" i="4"/>
  <c r="J17" i="4"/>
  <c r="M17" i="4"/>
  <c r="P17" i="4"/>
  <c r="J40" i="4" l="1"/>
  <c r="K40" i="4" s="1"/>
  <c r="J60" i="4"/>
  <c r="K60" i="4" s="1"/>
  <c r="J42" i="4"/>
  <c r="K42" i="4" s="1"/>
  <c r="J41" i="4"/>
  <c r="K41" i="4" s="1"/>
  <c r="J22" i="4"/>
  <c r="K22" i="4" s="1"/>
  <c r="J61" i="4"/>
  <c r="K61" i="4" s="1"/>
  <c r="J20" i="4"/>
  <c r="K20" i="4" s="1"/>
  <c r="J21" i="4"/>
  <c r="K21" i="4" s="1"/>
  <c r="J72" i="4"/>
  <c r="K72" i="4" s="1"/>
  <c r="J71" i="4"/>
  <c r="K71" i="4" s="1"/>
  <c r="G26" i="5"/>
  <c r="I75" i="4"/>
  <c r="J75" i="4" s="1"/>
  <c r="K75" i="4" s="1"/>
  <c r="I74" i="4"/>
  <c r="I73" i="4"/>
  <c r="J73" i="4" s="1"/>
  <c r="K73" i="4" s="1"/>
  <c r="I70" i="4"/>
  <c r="F54" i="4"/>
  <c r="G22" i="5" s="1"/>
  <c r="P53" i="4"/>
  <c r="R53" i="4" s="1"/>
  <c r="P33" i="4"/>
  <c r="M21" i="4" l="1"/>
  <c r="M41" i="4"/>
  <c r="M20" i="4"/>
  <c r="M42" i="4"/>
  <c r="M22" i="4"/>
  <c r="M71" i="4"/>
  <c r="M60" i="4"/>
  <c r="M61" i="4"/>
  <c r="M72" i="4"/>
  <c r="M40" i="4"/>
  <c r="K26" i="5"/>
  <c r="I84" i="5"/>
  <c r="K77" i="5"/>
  <c r="M22" i="5"/>
  <c r="M73" i="4"/>
  <c r="J74" i="4"/>
  <c r="K74" i="4" s="1"/>
  <c r="M75" i="4"/>
  <c r="J70" i="4"/>
  <c r="K70" i="4" s="1"/>
  <c r="M70" i="4" l="1"/>
  <c r="M74" i="4"/>
  <c r="R46" i="4" l="1"/>
  <c r="R47" i="4"/>
  <c r="R48" i="4"/>
  <c r="R49" i="4"/>
  <c r="E16" i="6" l="1"/>
  <c r="E17" i="6"/>
  <c r="E54" i="1" s="1"/>
  <c r="K5" i="4" l="1"/>
  <c r="C4" i="4"/>
  <c r="C3" i="4"/>
  <c r="L17" i="4" l="1"/>
  <c r="L21" i="4" l="1"/>
  <c r="L40" i="4"/>
  <c r="L61" i="4"/>
  <c r="L42" i="4"/>
  <c r="L60" i="4"/>
  <c r="L72" i="4"/>
  <c r="L41" i="4"/>
  <c r="L22" i="4"/>
  <c r="L20" i="4"/>
  <c r="L71" i="4"/>
  <c r="L73" i="4"/>
  <c r="L75" i="4"/>
  <c r="L70" i="4"/>
  <c r="L74" i="4"/>
  <c r="O22" i="4" l="1"/>
  <c r="P22" i="4" s="1"/>
  <c r="N22" i="4"/>
  <c r="O72" i="4"/>
  <c r="P72" i="4" s="1"/>
  <c r="N72" i="4"/>
  <c r="O41" i="4"/>
  <c r="P41" i="4" s="1"/>
  <c r="N41" i="4"/>
  <c r="O40" i="4"/>
  <c r="P40" i="4" s="1"/>
  <c r="N40" i="4"/>
  <c r="O60" i="4"/>
  <c r="P60" i="4" s="1"/>
  <c r="N60" i="4"/>
  <c r="N42" i="4"/>
  <c r="O42" i="4"/>
  <c r="P42" i="4" s="1"/>
  <c r="O61" i="4"/>
  <c r="P61" i="4" s="1"/>
  <c r="N61" i="4"/>
  <c r="N71" i="4"/>
  <c r="O71" i="4"/>
  <c r="P71" i="4" s="1"/>
  <c r="N20" i="4"/>
  <c r="O20" i="4"/>
  <c r="P20" i="4" s="1"/>
  <c r="O21" i="4"/>
  <c r="P21" i="4" s="1"/>
  <c r="N21" i="4"/>
  <c r="O74" i="4"/>
  <c r="P74" i="4" s="1"/>
  <c r="Q74" i="4" s="1"/>
  <c r="R74" i="4" s="1"/>
  <c r="N74" i="4"/>
  <c r="O70" i="4"/>
  <c r="P70" i="4" s="1"/>
  <c r="N70" i="4"/>
  <c r="O73" i="4"/>
  <c r="P73" i="4" s="1"/>
  <c r="Q73" i="4" s="1"/>
  <c r="R73" i="4" s="1"/>
  <c r="N73" i="4"/>
  <c r="O75" i="4"/>
  <c r="P75" i="4" s="1"/>
  <c r="N75" i="4"/>
  <c r="L9" i="6"/>
  <c r="L10" i="6"/>
  <c r="L8" i="6"/>
  <c r="G17" i="6"/>
  <c r="G16" i="6"/>
  <c r="Q71" i="4" l="1"/>
  <c r="R71" i="4" s="1"/>
  <c r="Q75" i="4"/>
  <c r="R75" i="4"/>
  <c r="Q72" i="4"/>
  <c r="R72" i="4" s="1"/>
  <c r="Q61" i="4"/>
  <c r="R61" i="4" s="1"/>
  <c r="Q60" i="4"/>
  <c r="R60" i="4" s="1"/>
  <c r="Q42" i="4"/>
  <c r="R42" i="4"/>
  <c r="Q40" i="4"/>
  <c r="R40" i="4"/>
  <c r="Q41" i="4"/>
  <c r="R41" i="4"/>
  <c r="Q21" i="4"/>
  <c r="R21" i="4" s="1"/>
  <c r="Q20" i="4"/>
  <c r="R20" i="4" s="1"/>
  <c r="Q22" i="4"/>
  <c r="R22" i="4" s="1"/>
  <c r="N76" i="4"/>
  <c r="O76" i="4"/>
  <c r="O77" i="4"/>
  <c r="P76" i="4"/>
  <c r="Q70" i="4"/>
  <c r="L11" i="6"/>
  <c r="L16" i="6"/>
  <c r="L17" i="6"/>
  <c r="G15" i="6"/>
  <c r="E53" i="1"/>
  <c r="E84" i="5"/>
  <c r="E72" i="5"/>
  <c r="Q76" i="4" l="1"/>
  <c r="G52" i="5"/>
  <c r="R70" i="4"/>
  <c r="R76" i="4" s="1"/>
  <c r="R77" i="4"/>
  <c r="L15" i="6"/>
  <c r="K52" i="5" l="1"/>
  <c r="K17" i="5" s="1"/>
  <c r="Q17" i="5" s="1"/>
  <c r="M17" i="5" s="1"/>
  <c r="G17" i="5"/>
  <c r="K84" i="5"/>
  <c r="K72" i="5"/>
  <c r="I43" i="4" l="1"/>
  <c r="J43" i="4" s="1"/>
  <c r="K43" i="4" s="1"/>
  <c r="I44" i="4"/>
  <c r="J44" i="4" s="1"/>
  <c r="I45" i="4"/>
  <c r="J45" i="4" s="1"/>
  <c r="I46" i="4"/>
  <c r="J46" i="4" s="1"/>
  <c r="I47" i="4"/>
  <c r="J47" i="4" s="1"/>
  <c r="K47" i="4" s="1"/>
  <c r="I48" i="4"/>
  <c r="J48" i="4" s="1"/>
  <c r="M47" i="4" l="1"/>
  <c r="L47" i="4"/>
  <c r="K45" i="4"/>
  <c r="M43" i="4"/>
  <c r="L43" i="4"/>
  <c r="K48" i="4"/>
  <c r="K46" i="4"/>
  <c r="K44" i="4"/>
  <c r="N43" i="4" l="1"/>
  <c r="N47" i="4"/>
  <c r="O47" i="4"/>
  <c r="P47" i="4" s="1"/>
  <c r="Q47" i="4" s="1"/>
  <c r="O43" i="4"/>
  <c r="P43" i="4" s="1"/>
  <c r="M45" i="4"/>
  <c r="L45" i="4"/>
  <c r="L44" i="4"/>
  <c r="M44" i="4"/>
  <c r="L46" i="4"/>
  <c r="M46" i="4"/>
  <c r="L48" i="4"/>
  <c r="M48" i="4"/>
  <c r="N45" i="4" l="1"/>
  <c r="N44" i="4"/>
  <c r="N48" i="4"/>
  <c r="N46" i="4"/>
  <c r="Q43" i="4"/>
  <c r="R43" i="4" s="1"/>
  <c r="O45" i="4"/>
  <c r="P45" i="4" s="1"/>
  <c r="O46" i="4"/>
  <c r="P46" i="4" s="1"/>
  <c r="Q46" i="4" s="1"/>
  <c r="O48" i="4"/>
  <c r="P48" i="4" s="1"/>
  <c r="Q48" i="4" s="1"/>
  <c r="O44" i="4"/>
  <c r="P44" i="4" s="1"/>
  <c r="I64" i="4"/>
  <c r="J64" i="4" s="1"/>
  <c r="K64" i="4" s="1"/>
  <c r="I63" i="4"/>
  <c r="I62" i="4"/>
  <c r="I59" i="4"/>
  <c r="I49" i="4"/>
  <c r="I39" i="4"/>
  <c r="I30" i="4"/>
  <c r="I29" i="4"/>
  <c r="J29" i="4" s="1"/>
  <c r="K29" i="4" s="1"/>
  <c r="I28" i="4"/>
  <c r="I27" i="4"/>
  <c r="I26" i="4"/>
  <c r="I25" i="4"/>
  <c r="J25" i="4" s="1"/>
  <c r="K25" i="4" s="1"/>
  <c r="J26" i="4" l="1"/>
  <c r="K26" i="4" s="1"/>
  <c r="Q45" i="4"/>
  <c r="R45" i="4"/>
  <c r="Q44" i="4"/>
  <c r="R44" i="4" s="1"/>
  <c r="M64" i="4"/>
  <c r="L64" i="4"/>
  <c r="J63" i="4"/>
  <c r="K63" i="4" s="1"/>
  <c r="J62" i="4"/>
  <c r="K62" i="4" s="1"/>
  <c r="J59" i="4"/>
  <c r="K59" i="4" s="1"/>
  <c r="J49" i="4"/>
  <c r="K49" i="4" s="1"/>
  <c r="J39" i="4"/>
  <c r="K39" i="4" s="1"/>
  <c r="J30" i="4"/>
  <c r="K30" i="4" s="1"/>
  <c r="M29" i="4"/>
  <c r="L29" i="4"/>
  <c r="J28" i="4"/>
  <c r="K28" i="4" s="1"/>
  <c r="J27" i="4"/>
  <c r="K27" i="4" s="1"/>
  <c r="M25" i="4"/>
  <c r="L25" i="4"/>
  <c r="N29" i="4" l="1"/>
  <c r="N64" i="4"/>
  <c r="N25" i="4"/>
  <c r="O25" i="4"/>
  <c r="P25" i="4" s="1"/>
  <c r="O29" i="4"/>
  <c r="P29" i="4" s="1"/>
  <c r="O64" i="4"/>
  <c r="P64" i="4" s="1"/>
  <c r="M63" i="4"/>
  <c r="L63" i="4"/>
  <c r="M62" i="4"/>
  <c r="L62" i="4"/>
  <c r="M59" i="4"/>
  <c r="L59" i="4"/>
  <c r="L49" i="4"/>
  <c r="M49" i="4"/>
  <c r="L39" i="4"/>
  <c r="M39" i="4"/>
  <c r="L30" i="4"/>
  <c r="M30" i="4"/>
  <c r="M28" i="4"/>
  <c r="L28" i="4"/>
  <c r="M27" i="4"/>
  <c r="L27" i="4"/>
  <c r="M26" i="4"/>
  <c r="L26" i="4"/>
  <c r="Q29" i="4" l="1"/>
  <c r="R29" i="4"/>
  <c r="Q64" i="4"/>
  <c r="R64" i="4"/>
  <c r="O30" i="4"/>
  <c r="P30" i="4" s="1"/>
  <c r="N59" i="4"/>
  <c r="N62" i="4"/>
  <c r="N27" i="4"/>
  <c r="N26" i="4"/>
  <c r="N39" i="4"/>
  <c r="N30" i="4"/>
  <c r="N28" i="4"/>
  <c r="N49" i="4"/>
  <c r="N63" i="4"/>
  <c r="O49" i="4"/>
  <c r="P49" i="4" s="1"/>
  <c r="Q49" i="4" s="1"/>
  <c r="O28" i="4"/>
  <c r="P28" i="4" s="1"/>
  <c r="O27" i="4"/>
  <c r="P27" i="4" s="1"/>
  <c r="O26" i="4"/>
  <c r="P26" i="4" s="1"/>
  <c r="O62" i="4"/>
  <c r="P62" i="4" s="1"/>
  <c r="Q25" i="4"/>
  <c r="R25" i="4" s="1"/>
  <c r="O63" i="4"/>
  <c r="P63" i="4" s="1"/>
  <c r="O39" i="4"/>
  <c r="O59" i="4"/>
  <c r="I24" i="4"/>
  <c r="J24" i="4" s="1"/>
  <c r="K24" i="4" s="1"/>
  <c r="I23" i="4"/>
  <c r="J23" i="4" s="1"/>
  <c r="K23" i="4" s="1"/>
  <c r="I19" i="4"/>
  <c r="J19" i="4" s="1"/>
  <c r="Q30" i="4" l="1"/>
  <c r="R30" i="4"/>
  <c r="Q27" i="4"/>
  <c r="R27" i="4" s="1"/>
  <c r="Q28" i="4"/>
  <c r="R28" i="4" s="1"/>
  <c r="N54" i="4"/>
  <c r="N65" i="4"/>
  <c r="O57" i="4"/>
  <c r="O55" i="4"/>
  <c r="O66" i="4"/>
  <c r="G24" i="5"/>
  <c r="O56" i="4"/>
  <c r="P39" i="4"/>
  <c r="O54" i="4"/>
  <c r="P59" i="4"/>
  <c r="P65" i="4" s="1"/>
  <c r="O65" i="4"/>
  <c r="Q63" i="4"/>
  <c r="R63" i="4" s="1"/>
  <c r="Q26" i="4"/>
  <c r="R26" i="4" s="1"/>
  <c r="Q62" i="4"/>
  <c r="R62" i="4" s="1"/>
  <c r="O11" i="6"/>
  <c r="K22" i="5"/>
  <c r="M23" i="4"/>
  <c r="L23" i="4"/>
  <c r="M24" i="4"/>
  <c r="L24" i="4"/>
  <c r="K19" i="4"/>
  <c r="N23" i="4" l="1"/>
  <c r="K24" i="5"/>
  <c r="P54" i="4"/>
  <c r="P55" i="4"/>
  <c r="N24" i="4"/>
  <c r="Q59" i="4"/>
  <c r="R59" i="4" s="1"/>
  <c r="R65" i="4" s="1"/>
  <c r="L19" i="4"/>
  <c r="Q39" i="4"/>
  <c r="O23" i="4"/>
  <c r="P23" i="4" s="1"/>
  <c r="O24" i="4"/>
  <c r="P24" i="4" s="1"/>
  <c r="M19" i="4"/>
  <c r="Q54" i="4" l="1"/>
  <c r="R55" i="4" s="1"/>
  <c r="G12" i="5" s="1"/>
  <c r="Q55" i="4"/>
  <c r="R57" i="4" s="1"/>
  <c r="O19" i="4"/>
  <c r="O37" i="4" s="1"/>
  <c r="N19" i="4"/>
  <c r="N34" i="4" s="1"/>
  <c r="R39" i="4"/>
  <c r="Q23" i="4"/>
  <c r="R23" i="4" s="1"/>
  <c r="Q24" i="4"/>
  <c r="R24" i="4" s="1"/>
  <c r="Q65" i="4"/>
  <c r="P19" i="4" l="1"/>
  <c r="P35" i="4" s="1"/>
  <c r="O36" i="4"/>
  <c r="G50" i="5"/>
  <c r="G48" i="5"/>
  <c r="O34" i="4"/>
  <c r="R54" i="4"/>
  <c r="R56" i="4"/>
  <c r="R66" i="4"/>
  <c r="M12" i="5"/>
  <c r="K12" i="5"/>
  <c r="K48" i="5"/>
  <c r="P34" i="4" l="1"/>
  <c r="P79" i="4" s="1"/>
  <c r="Q19" i="4"/>
  <c r="Q35" i="4" s="1"/>
  <c r="R37" i="4" s="1"/>
  <c r="W48" i="5"/>
  <c r="K50" i="5"/>
  <c r="G14" i="5"/>
  <c r="E54" i="5"/>
  <c r="E89" i="5" s="1"/>
  <c r="D18" i="3"/>
  <c r="D13" i="3"/>
  <c r="D11" i="3"/>
  <c r="D10" i="3"/>
  <c r="D9" i="3"/>
  <c r="R19" i="4" l="1"/>
  <c r="R36" i="4" s="1"/>
  <c r="Q34" i="4"/>
  <c r="G46" i="5" s="1"/>
  <c r="G54" i="5" s="1"/>
  <c r="G89" i="5" s="1"/>
  <c r="D15" i="3"/>
  <c r="D20" i="3" s="1"/>
  <c r="D31" i="3" s="1"/>
  <c r="K14" i="5"/>
  <c r="Q14" i="5" s="1"/>
  <c r="M14" i="5" s="1"/>
  <c r="W46" i="5"/>
  <c r="AA50" i="5"/>
  <c r="AA52" i="5"/>
  <c r="AB52" i="5" s="1"/>
  <c r="F34" i="4"/>
  <c r="O35" i="4" s="1"/>
  <c r="R33" i="4"/>
  <c r="M48" i="5"/>
  <c r="R34" i="4" l="1"/>
  <c r="K46" i="5"/>
  <c r="B48" i="5" s="1"/>
  <c r="B46" i="5" s="1"/>
  <c r="Q62" i="5" s="1"/>
  <c r="Q79" i="4"/>
  <c r="K32" i="5"/>
  <c r="D29" i="3"/>
  <c r="G34" i="5" s="1"/>
  <c r="AB50" i="5"/>
  <c r="AB54" i="5" s="1"/>
  <c r="AC24" i="5"/>
  <c r="AA24" i="5" s="1"/>
  <c r="AC78" i="5"/>
  <c r="AA78" i="5" s="1"/>
  <c r="AC63" i="5"/>
  <c r="AA63" i="5" s="1"/>
  <c r="AC66" i="5"/>
  <c r="AA66" i="5" s="1"/>
  <c r="AC52" i="5"/>
  <c r="AD52" i="5" s="1"/>
  <c r="AC82" i="5"/>
  <c r="AA82" i="5" s="1"/>
  <c r="AC50" i="5"/>
  <c r="AC69" i="5"/>
  <c r="AA69" i="5" s="1"/>
  <c r="AC79" i="5"/>
  <c r="AA79" i="5" s="1"/>
  <c r="AC64" i="5"/>
  <c r="AA64" i="5" s="1"/>
  <c r="AC77" i="5"/>
  <c r="AC61" i="5"/>
  <c r="AA61" i="5" s="1"/>
  <c r="AC80" i="5"/>
  <c r="AA80" i="5" s="1"/>
  <c r="AC65" i="5"/>
  <c r="AA65" i="5" s="1"/>
  <c r="AC67" i="5"/>
  <c r="AA67" i="5" s="1"/>
  <c r="AC68" i="5"/>
  <c r="AA68" i="5" s="1"/>
  <c r="AC60" i="5"/>
  <c r="AC81" i="5"/>
  <c r="AA81" i="5" s="1"/>
  <c r="AC70" i="5"/>
  <c r="AA70" i="5" s="1"/>
  <c r="AC62" i="5"/>
  <c r="AA62" i="5" s="1"/>
  <c r="AC26" i="5"/>
  <c r="AA26" i="5" s="1"/>
  <c r="G20" i="5"/>
  <c r="O19" i="6"/>
  <c r="K20" i="5"/>
  <c r="Q20" i="5"/>
  <c r="F79" i="4"/>
  <c r="Q10" i="5"/>
  <c r="R35" i="4"/>
  <c r="K10" i="5" s="1"/>
  <c r="K30" i="5"/>
  <c r="Q24" i="5" l="1"/>
  <c r="M24" i="5" s="1"/>
  <c r="R79" i="4"/>
  <c r="Q46" i="5"/>
  <c r="M52" i="5"/>
  <c r="M50" i="5"/>
  <c r="K54" i="5"/>
  <c r="K89" i="5" s="1"/>
  <c r="B84" i="5" s="1"/>
  <c r="Q32" i="5"/>
  <c r="G30" i="5"/>
  <c r="G32" i="5"/>
  <c r="AA54" i="5"/>
  <c r="AE52" i="5"/>
  <c r="AD50" i="5"/>
  <c r="AE50" i="5" s="1"/>
  <c r="AA60" i="5"/>
  <c r="AA72" i="5" s="1"/>
  <c r="AB72" i="5" s="1"/>
  <c r="AC72" i="5"/>
  <c r="AD72" i="5" s="1"/>
  <c r="AE72" i="5" s="1"/>
  <c r="AA77" i="5"/>
  <c r="AA84" i="5" s="1"/>
  <c r="AB84" i="5" s="1"/>
  <c r="AC84" i="5"/>
  <c r="G40" i="5"/>
  <c r="G38" i="5"/>
  <c r="M8" i="6"/>
  <c r="H9" i="6"/>
  <c r="M10" i="6"/>
  <c r="H10" i="6"/>
  <c r="H16" i="6"/>
  <c r="M9" i="6"/>
  <c r="H17" i="6"/>
  <c r="H15" i="6"/>
  <c r="M16" i="6"/>
  <c r="M17" i="6"/>
  <c r="M15" i="6"/>
  <c r="Q26" i="5"/>
  <c r="M32" i="5"/>
  <c r="M30" i="5"/>
  <c r="Q30" i="5"/>
  <c r="Q52" i="5"/>
  <c r="K34" i="5"/>
  <c r="H19" i="6" l="1"/>
  <c r="S52" i="5"/>
  <c r="M19" i="6"/>
  <c r="AE54" i="5"/>
  <c r="AE45" i="5" s="1"/>
  <c r="Y91" i="5"/>
  <c r="AD84" i="5"/>
  <c r="AE84" i="5" s="1"/>
  <c r="AC54" i="5"/>
  <c r="AC89" i="5" s="1"/>
  <c r="AA89" i="5"/>
  <c r="AD54" i="5"/>
  <c r="M11" i="6"/>
  <c r="B54" i="5"/>
  <c r="B72" i="5"/>
  <c r="O52" i="5"/>
  <c r="Q38" i="5"/>
  <c r="M40" i="5"/>
  <c r="K40" i="5"/>
  <c r="O50" i="5"/>
  <c r="Q63" i="5"/>
  <c r="M63" i="5" s="1"/>
  <c r="Q70" i="5"/>
  <c r="M70" i="5" s="1"/>
  <c r="Q80" i="5"/>
  <c r="M80" i="5" s="1"/>
  <c r="Q65" i="5"/>
  <c r="M65" i="5" s="1"/>
  <c r="Q82" i="5"/>
  <c r="M82" i="5" s="1"/>
  <c r="Q61" i="5"/>
  <c r="M61" i="5" s="1"/>
  <c r="Q81" i="5"/>
  <c r="M81" i="5" s="1"/>
  <c r="Q50" i="5"/>
  <c r="S50" i="5" s="1"/>
  <c r="Q67" i="5"/>
  <c r="M67" i="5" s="1"/>
  <c r="Q64" i="5"/>
  <c r="M64" i="5" s="1"/>
  <c r="Q77" i="5"/>
  <c r="M77" i="5" s="1"/>
  <c r="Q68" i="5"/>
  <c r="M68" i="5" s="1"/>
  <c r="Q66" i="5"/>
  <c r="M66" i="5" s="1"/>
  <c r="Q60" i="5"/>
  <c r="M60" i="5" s="1"/>
  <c r="K38" i="5"/>
  <c r="M62" i="5"/>
  <c r="Q78" i="5"/>
  <c r="M78" i="5" s="1"/>
  <c r="Q79" i="5"/>
  <c r="M79" i="5" s="1"/>
  <c r="Q69" i="5"/>
  <c r="M69" i="5" s="1"/>
  <c r="Y93" i="5" l="1"/>
  <c r="Q9" i="6"/>
  <c r="Q11" i="6"/>
  <c r="Q19" i="6"/>
  <c r="Q18" i="6"/>
  <c r="Q16" i="6"/>
  <c r="Y95" i="5"/>
  <c r="Q12" i="6"/>
  <c r="M84" i="5"/>
  <c r="O84" i="5" s="1"/>
  <c r="O48" i="5"/>
  <c r="S46" i="5"/>
  <c r="U46" i="5" s="1"/>
  <c r="Q84" i="5"/>
  <c r="S84" i="5" s="1"/>
  <c r="M72" i="5"/>
  <c r="O72" i="5" s="1"/>
  <c r="M26" i="5"/>
  <c r="Q72" i="5"/>
  <c r="S72" i="5" s="1"/>
  <c r="U84" i="5" l="1"/>
  <c r="U50" i="5"/>
  <c r="U72" i="5"/>
  <c r="U52" i="5"/>
  <c r="O54" i="5"/>
  <c r="S54" i="5"/>
  <c r="U54" i="5" l="1"/>
  <c r="Q93" i="5"/>
  <c r="C53" i="1" s="1"/>
  <c r="Q54" i="5"/>
  <c r="Q89" i="5" s="1"/>
  <c r="Q95" i="5" l="1"/>
  <c r="C54" i="1" s="1"/>
  <c r="G54" i="1" s="1"/>
  <c r="U45" i="5"/>
  <c r="M54" i="5"/>
  <c r="M89" i="5" s="1"/>
  <c r="M91" i="5"/>
  <c r="O53" i="1" s="1"/>
  <c r="O55" i="1" l="1"/>
  <c r="O54" i="1"/>
  <c r="H8" i="6" l="1"/>
  <c r="H11" i="6" s="1"/>
  <c r="G11" i="6"/>
</calcChain>
</file>

<file path=xl/sharedStrings.xml><?xml version="1.0" encoding="utf-8"?>
<sst xmlns="http://schemas.openxmlformats.org/spreadsheetml/2006/main" count="296" uniqueCount="248">
  <si>
    <t>Aufforderung</t>
  </si>
  <si>
    <t>Name der Einrichtung:</t>
  </si>
  <si>
    <t>Anschrift der Einrichtung:</t>
  </si>
  <si>
    <t>Telefon:</t>
  </si>
  <si>
    <t>/</t>
  </si>
  <si>
    <t>Ansprechpartner:</t>
  </si>
  <si>
    <t>Fax:</t>
  </si>
  <si>
    <t>Email-Adresse:</t>
  </si>
  <si>
    <t>Träger der Einrichtung:</t>
  </si>
  <si>
    <t>Anschrift des Trägers:</t>
  </si>
  <si>
    <t>Vereinigung der Leistungserbringer:</t>
  </si>
  <si>
    <t>1. Angebot zur Vereinbarung der Leistung</t>
  </si>
  <si>
    <t>Anlage</t>
  </si>
  <si>
    <t>liegt vor</t>
  </si>
  <si>
    <t>Grundlage bilden:</t>
  </si>
  <si>
    <t>Konzeption vom</t>
  </si>
  <si>
    <t>Leistungsangebot vom</t>
  </si>
  <si>
    <t xml:space="preserve">                     Leistungsvereinbarung vom</t>
  </si>
  <si>
    <t>2. Angebot zur Vereinbarung der Vergütung in nachfolgender Höhe je Fördereinheit</t>
  </si>
  <si>
    <t>GESAMT</t>
  </si>
  <si>
    <t>bis:</t>
  </si>
  <si>
    <t>Wir versichern die Richtigkeit und Vollständigkeit der in den Unterlagen enthaltenen Angaben.</t>
  </si>
  <si>
    <t>Ort, Datum</t>
  </si>
  <si>
    <t>Stempel der Einrichtung</t>
  </si>
  <si>
    <t>Angebotskalkulation</t>
  </si>
  <si>
    <t>1. Angaben zum Personal</t>
  </si>
  <si>
    <t>2. Allgemeine Angaben</t>
  </si>
  <si>
    <t>3. Kalkulation</t>
  </si>
  <si>
    <t>Pädagogisches Personal</t>
  </si>
  <si>
    <t>Leitung und Verwaltung</t>
  </si>
  <si>
    <t>Gesamtsumme</t>
  </si>
  <si>
    <t>Berechnung der Nettojahresarbeitszeit und der Netto-Einsatzzeit</t>
  </si>
  <si>
    <t>Tage</t>
  </si>
  <si>
    <t>Bruttozeit im Jahr</t>
  </si>
  <si>
    <t xml:space="preserve">Anzahl Tage/Jahr </t>
  </si>
  <si>
    <t>Wochenenden/freie Tage</t>
  </si>
  <si>
    <t>Bruttojahresarbeitszeit</t>
  </si>
  <si>
    <t>Nettojahresarbeitszeit</t>
  </si>
  <si>
    <t>Eingangsdiagnostik</t>
  </si>
  <si>
    <t>Verlaufsdiagnostik</t>
  </si>
  <si>
    <t>Abschlussdiagnostik</t>
  </si>
  <si>
    <t>Fachliteratur / Zeitschriften</t>
  </si>
  <si>
    <t>Fort- / Weiterbildung</t>
  </si>
  <si>
    <t>Miete</t>
  </si>
  <si>
    <t>Leasing</t>
  </si>
  <si>
    <t>Ergänz. Mobilar / GWG</t>
  </si>
  <si>
    <t>Tätigkeit</t>
  </si>
  <si>
    <t>Beginn der Tätigkeit
Mo/J</t>
  </si>
  <si>
    <t>Qualifikation</t>
  </si>
  <si>
    <t>EG
Stufe</t>
  </si>
  <si>
    <t>AG - Anteil
SV</t>
  </si>
  <si>
    <t>AG - Anteil
ZVK</t>
  </si>
  <si>
    <t xml:space="preserve">1. </t>
  </si>
  <si>
    <t>pädagogische Frühforderung</t>
  </si>
  <si>
    <t xml:space="preserve">Summe </t>
  </si>
  <si>
    <t>2.</t>
  </si>
  <si>
    <t>Summe:</t>
  </si>
  <si>
    <t>3.</t>
  </si>
  <si>
    <t>Diagnostik</t>
  </si>
  <si>
    <t>Gesamt:</t>
  </si>
  <si>
    <t xml:space="preserve"> </t>
  </si>
  <si>
    <t>Personal Diagnostik</t>
  </si>
  <si>
    <t>3.1 Personalaufwand</t>
  </si>
  <si>
    <t>3.2 Sachaufwand</t>
  </si>
  <si>
    <t>3.3 Anlagekosten</t>
  </si>
  <si>
    <t xml:space="preserve">auf der Grundlage der Verordnung zur Früherkennung und Frühförderung </t>
  </si>
  <si>
    <t>für Kinder mit Behinderungen und von Behinderung bedrohte Kinder</t>
  </si>
  <si>
    <t xml:space="preserve">zum Abschluss einer Vereinbarungen zur Vergütung </t>
  </si>
  <si>
    <t>prospektive
Tarif-steigerung</t>
  </si>
  <si>
    <t>Std./Jahr</t>
  </si>
  <si>
    <t>Arbeitsstunden/Tag:</t>
  </si>
  <si>
    <t>Feiertage an Arbeitstagen
Karfreitag, Ostermontag, Christi Himmelfahrt, Pfingstmontag, Buß- und Bettag</t>
  </si>
  <si>
    <t>Abschreibungskosten Gebäude</t>
  </si>
  <si>
    <t>Abschreibungskosten Inventar</t>
  </si>
  <si>
    <t>Heilpädagogisches Material einschließlich Diagnostisches Material</t>
  </si>
  <si>
    <t>IST monatl. 
AN-Brutto</t>
  </si>
  <si>
    <t>Gesamt</t>
  </si>
  <si>
    <t>Antragswert</t>
  </si>
  <si>
    <t>davon</t>
  </si>
  <si>
    <t>heilpädagog. Einzel FE</t>
  </si>
  <si>
    <t>Stundensatz</t>
  </si>
  <si>
    <t>Anteil Diagnostik</t>
  </si>
  <si>
    <t>Anzahl</t>
  </si>
  <si>
    <t>h/Jahr</t>
  </si>
  <si>
    <t>Anzahl FE*</t>
  </si>
  <si>
    <t>Einzelförderung</t>
  </si>
  <si>
    <t>Gruppenförderung</t>
  </si>
  <si>
    <t>*FE = Fördereinheiten</t>
  </si>
  <si>
    <t>Vorjahr</t>
  </si>
  <si>
    <t>Anzahl VK</t>
  </si>
  <si>
    <t>Prognose Antragsjahr</t>
  </si>
  <si>
    <t>Diagnostikeinheit</t>
  </si>
  <si>
    <t>IST lt. Personal-blatt</t>
  </si>
  <si>
    <t>graue Felder bitte vollständig ausfüllen</t>
  </si>
  <si>
    <t>grüne Felder bitte vollständig ausfüllen</t>
  </si>
  <si>
    <t>rote Felder bitte vollständig ausfüllen</t>
  </si>
  <si>
    <t>Forderung</t>
  </si>
  <si>
    <t>von:</t>
  </si>
  <si>
    <t>rechtsverbindliche Unterschrift des Trägers</t>
  </si>
  <si>
    <t>Fort- und Weiterbildungstage pro VK</t>
  </si>
  <si>
    <t>durchschnitt-       licher Stellen-     anteil VK/Jahr</t>
  </si>
  <si>
    <t>Arbeitnehmer-  bruttopersonalkosten in € je Stellenanteil/ Jahr</t>
  </si>
  <si>
    <t>Arbeitgeber-bruttopersonalkosten (inkl. SV-AG) in € je Stellenanteil/ Jahr</t>
  </si>
  <si>
    <t>Arbeitgeber-bruttopersonalkosten (inkl. SV-AG) in € je VK/ Jahr</t>
  </si>
  <si>
    <t>pädagogische Fördereinheit Vorjahr</t>
  </si>
  <si>
    <t>Prozent:</t>
  </si>
  <si>
    <t>Steigerung ab:</t>
  </si>
  <si>
    <t>Beiträge zur Altersvorsorge:</t>
  </si>
  <si>
    <t>Folgenden Personalkostensteigerungen wurden in die Prognose eingearbeitet:</t>
  </si>
  <si>
    <t>Arbeitgeberanteile zur Sozialversicherung:</t>
  </si>
  <si>
    <t>Fassung vom:</t>
  </si>
  <si>
    <t>Welche/r Tarif/AVR?</t>
  </si>
  <si>
    <t>Tarifbindung:</t>
  </si>
  <si>
    <t>Institutionskennzeichen:</t>
  </si>
  <si>
    <t>Personalkostenaufstellung nach Tätigkeit und Vergütungsgruppe</t>
  </si>
  <si>
    <t>Antrag vom:</t>
  </si>
  <si>
    <t>PNK</t>
  </si>
  <si>
    <t xml:space="preserve">Jahressonder-zahlung
</t>
  </si>
  <si>
    <t>Personalnebenkosten (PNK)</t>
  </si>
  <si>
    <t>Nettoeinsatzzeit  Fachkraft</t>
  </si>
  <si>
    <t>Nettojahresarbeitszeit  Verwaltungskraft</t>
  </si>
  <si>
    <t>Honorarkraft</t>
  </si>
  <si>
    <t>4.</t>
  </si>
  <si>
    <t>Wirtschaft und Technik</t>
  </si>
  <si>
    <t>Anzahl der Förderstunden</t>
  </si>
  <si>
    <t>Anzahl der Diagnostikstunden</t>
  </si>
  <si>
    <t>Anteil Heil-pädagogik</t>
  </si>
  <si>
    <t>FE Einzel</t>
  </si>
  <si>
    <t>monatl. Zulagen</t>
  </si>
  <si>
    <t>Mit Honorar</t>
  </si>
  <si>
    <t xml:space="preserve">Energieaufwand </t>
  </si>
  <si>
    <t>Alllgemeiner Materialaufwand</t>
  </si>
  <si>
    <t>Fremde Leistungen</t>
  </si>
  <si>
    <t xml:space="preserve">Aufwand für Mobilität </t>
  </si>
  <si>
    <t xml:space="preserve">Sächlicher Verwaltungsaufwand </t>
  </si>
  <si>
    <t>Zentrale Leistungen und Verwaltung</t>
  </si>
  <si>
    <t xml:space="preserve">Steuern / Abgaben / Versicherungen </t>
  </si>
  <si>
    <t xml:space="preserve">Honorare </t>
  </si>
  <si>
    <t>(prozent. Anteil)</t>
  </si>
  <si>
    <r>
      <t>Zwischensumme Anlagekosten</t>
    </r>
    <r>
      <rPr>
        <sz val="9"/>
        <rFont val="Arial"/>
        <family val="2"/>
      </rPr>
      <t/>
    </r>
  </si>
  <si>
    <t>Anzahl der geplanten heilpädagogischen Einzelförderungen:</t>
  </si>
  <si>
    <t>Anzahl der geplanten heilpädagogischen Gruppenförderungen:</t>
  </si>
  <si>
    <t>Anzahl Kinder / FE</t>
  </si>
  <si>
    <t>Zusätzliches Personal</t>
  </si>
  <si>
    <t>progn. Gesamtauf-wendung im Vereinba-rungs-zeitraum</t>
  </si>
  <si>
    <t>progn. Gesamtsach-aufwendung</t>
  </si>
  <si>
    <t>Aufwand für therap. Leistungen</t>
  </si>
  <si>
    <t>Gesamtvor-jahresauf-wand IFF</t>
  </si>
  <si>
    <t>Vereinbarungszeitraum</t>
  </si>
  <si>
    <t>prognostische</t>
  </si>
  <si>
    <t>Anzahl strukturelle Arbeit/DB pro VK in Stunden /Monat</t>
  </si>
  <si>
    <t>Anzahl Abwesenheitstage bei Erkrankungen und Kuren pro VK</t>
  </si>
  <si>
    <t>Anzahl Urlaubstage pro VK</t>
  </si>
  <si>
    <t>tariflich vereinbarte freie Tage, die teilweise auf AT fallen
Heilig Abend, Silvester</t>
  </si>
  <si>
    <t xml:space="preserve">Feiertage, die teilweise auf AT fallen
Neujahr, 1. Mai, Tag d. Dt. Einheit, Reformationstag, 1./2. Weihnachtsfeiertag, </t>
  </si>
  <si>
    <r>
      <rPr>
        <b/>
        <u/>
        <sz val="10"/>
        <color theme="1"/>
        <rFont val="Arial"/>
        <family val="2"/>
      </rPr>
      <t>alternativ</t>
    </r>
    <r>
      <rPr>
        <sz val="10"/>
        <color theme="1"/>
        <rFont val="Arial"/>
        <family val="2"/>
      </rPr>
      <t xml:space="preserve"> zur Kinderzahl in der Gruppe ist die individuelle Eingabe einer prozentualen Berücksichtigung des Personals bei Gruppenförderung möglich, welche dann in die Berechnung einbezogen wird</t>
    </r>
  </si>
  <si>
    <t xml:space="preserve">(entspricht </t>
  </si>
  <si>
    <t>tariflich vereinbarte Wochenarbeitszeit in Stunden:</t>
  </si>
  <si>
    <t>Antrag</t>
  </si>
  <si>
    <t>Verhandlungsergebnis</t>
  </si>
  <si>
    <t>Reparatur/Instandhaltung einschl.Kfz</t>
  </si>
  <si>
    <t>Ohne Honorar</t>
  </si>
  <si>
    <t>Diagn.</t>
  </si>
  <si>
    <t>Einzel FE</t>
  </si>
  <si>
    <t>Verhandlungs -ergebnis</t>
  </si>
  <si>
    <t>progn. Gesamtanla-geaufwen-dung</t>
  </si>
  <si>
    <t xml:space="preserve">Gesamter Vorjahres Anlage-aufwand </t>
  </si>
  <si>
    <t>Sonderzahl.</t>
  </si>
  <si>
    <t>Gruppe</t>
  </si>
  <si>
    <t>Nr.</t>
  </si>
  <si>
    <t>Kündigung</t>
  </si>
  <si>
    <t xml:space="preserve">PLZ </t>
  </si>
  <si>
    <t xml:space="preserve">Ort </t>
  </si>
  <si>
    <t xml:space="preserve">Straße </t>
  </si>
  <si>
    <t>zum 31.12.2014</t>
  </si>
  <si>
    <t xml:space="preserve">Dresden </t>
  </si>
  <si>
    <t>Leipzig</t>
  </si>
  <si>
    <t>Chemnitz</t>
  </si>
  <si>
    <t xml:space="preserve">Gesamter Vorjahres-sachauf-wand </t>
  </si>
  <si>
    <t>Anmerkungen aus der Verhandlung</t>
  </si>
  <si>
    <t>(Landesrahmenvereinbarung Komplexleistungen vom 01.04.2024)</t>
  </si>
  <si>
    <r>
      <t xml:space="preserve">Leitung und Verwaltung </t>
    </r>
    <r>
      <rPr>
        <sz val="11"/>
        <rFont val="Atkinson Hyperlegible"/>
      </rPr>
      <t>(Leitende, administrative und organisatorische Aufgaben)</t>
    </r>
  </si>
  <si>
    <r>
      <rPr>
        <b/>
        <sz val="11"/>
        <rFont val="Atkinson Hyperlegible"/>
      </rPr>
      <t>Pädagogische Mitarbeiter</t>
    </r>
    <r>
      <rPr>
        <sz val="10"/>
        <rFont val="Atkinson Hyperlegible"/>
      </rPr>
      <t xml:space="preserve"> </t>
    </r>
    <r>
      <rPr>
        <sz val="9"/>
        <rFont val="Atkinson Hyperlegible"/>
      </rPr>
      <t xml:space="preserve">(Arbeitgeber Bruttopersonalkosten inkl. SV-AG in € </t>
    </r>
    <r>
      <rPr>
        <b/>
        <sz val="9"/>
        <rFont val="Atkinson Hyperlegible"/>
      </rPr>
      <t>je VK/ Jahr</t>
    </r>
    <r>
      <rPr>
        <sz val="9"/>
        <rFont val="Atkinson Hyperlegible"/>
      </rPr>
      <t>) aus Personalblatt</t>
    </r>
  </si>
  <si>
    <r>
      <rPr>
        <b/>
        <sz val="11"/>
        <rFont val="Atkinson Hyperlegible"/>
      </rPr>
      <t>Diagnostische Mitarbeiter</t>
    </r>
    <r>
      <rPr>
        <sz val="10"/>
        <rFont val="Atkinson Hyperlegible"/>
      </rPr>
      <t xml:space="preserve"> </t>
    </r>
    <r>
      <rPr>
        <sz val="9"/>
        <rFont val="Atkinson Hyperlegible"/>
      </rPr>
      <t xml:space="preserve">(Arbeitgeberbruttopersonalkosten inkl. SV-AG in € </t>
    </r>
    <r>
      <rPr>
        <b/>
        <sz val="9"/>
        <rFont val="Atkinson Hyperlegible"/>
      </rPr>
      <t>je VK/ Jahr</t>
    </r>
    <r>
      <rPr>
        <sz val="9"/>
        <rFont val="Atkinson Hyperlegible"/>
      </rPr>
      <t>) aus Personalblatt</t>
    </r>
  </si>
  <si>
    <r>
      <t xml:space="preserve">Personal für </t>
    </r>
    <r>
      <rPr>
        <b/>
        <sz val="11"/>
        <rFont val="Atkinson Hyperlegible"/>
      </rPr>
      <t>leitende, administrative und orga-nisatorische</t>
    </r>
    <r>
      <rPr>
        <sz val="10"/>
        <rFont val="Atkinson Hyperlegible"/>
      </rPr>
      <t xml:space="preserve"> Aufgaben </t>
    </r>
    <r>
      <rPr>
        <sz val="9"/>
        <rFont val="Atkinson Hyperlegible"/>
      </rPr>
      <t xml:space="preserve">(Arbeitgeberbruttopersonal-kosten inkl. SV-AG in € </t>
    </r>
    <r>
      <rPr>
        <b/>
        <sz val="9"/>
        <rFont val="Atkinson Hyperlegible"/>
      </rPr>
      <t>je VK/ Jahr</t>
    </r>
    <r>
      <rPr>
        <sz val="9"/>
        <rFont val="Atkinson Hyperlegible"/>
      </rPr>
      <t>) aus Personalblatt</t>
    </r>
  </si>
  <si>
    <r>
      <rPr>
        <b/>
        <sz val="11"/>
        <rFont val="Atkinson Hyperlegible"/>
      </rPr>
      <t>Zusätzliches Personal</t>
    </r>
    <r>
      <rPr>
        <sz val="9"/>
        <rFont val="Atkinson Hyperlegible"/>
      </rPr>
      <t xml:space="preserve"> (Arbeitgeberbruttopersonal-kosten inkl. SV-AG in € </t>
    </r>
    <r>
      <rPr>
        <b/>
        <sz val="9"/>
        <rFont val="Atkinson Hyperlegible"/>
      </rPr>
      <t>je VK/ Jahr</t>
    </r>
    <r>
      <rPr>
        <sz val="9"/>
        <rFont val="Atkinson Hyperlegible"/>
      </rPr>
      <t>) aus Personalblatt</t>
    </r>
  </si>
  <si>
    <r>
      <rPr>
        <b/>
        <sz val="11"/>
        <rFont val="Atkinson Hyperlegible"/>
      </rPr>
      <t xml:space="preserve">VK päd. Mitarbeiter </t>
    </r>
    <r>
      <rPr>
        <sz val="9"/>
        <rFont val="Atkinson Hyperlegible"/>
      </rPr>
      <t>aus Personalblatt</t>
    </r>
  </si>
  <si>
    <r>
      <rPr>
        <b/>
        <sz val="11"/>
        <rFont val="Atkinson Hyperlegible"/>
      </rPr>
      <t xml:space="preserve">VK diagn. Mitarbeiter </t>
    </r>
    <r>
      <rPr>
        <sz val="9"/>
        <rFont val="Atkinson Hyperlegible"/>
      </rPr>
      <t>aus Personalblatt</t>
    </r>
  </si>
  <si>
    <r>
      <rPr>
        <b/>
        <sz val="11"/>
        <rFont val="Atkinson Hyperlegible"/>
      </rPr>
      <t xml:space="preserve">VK für leitende, administrative und orga-nisatorische Aufgaben </t>
    </r>
    <r>
      <rPr>
        <sz val="9"/>
        <rFont val="Atkinson Hyperlegible"/>
      </rPr>
      <t xml:space="preserve"> aus Personalblatt</t>
    </r>
  </si>
  <si>
    <r>
      <rPr>
        <b/>
        <sz val="11"/>
        <rFont val="Atkinson Hyperlegible"/>
      </rPr>
      <t xml:space="preserve">VK zusätzliches Personal </t>
    </r>
    <r>
      <rPr>
        <sz val="9"/>
        <rFont val="Atkinson Hyperlegible"/>
      </rPr>
      <t xml:space="preserve"> aus Personalblatt</t>
    </r>
  </si>
  <si>
    <r>
      <rPr>
        <b/>
        <sz val="11"/>
        <rFont val="Atkinson Hyperlegible"/>
      </rPr>
      <t>Nettojahresarbeitszei</t>
    </r>
    <r>
      <rPr>
        <sz val="11"/>
        <rFont val="Atkinson Hyperlegible"/>
      </rPr>
      <t xml:space="preserve">t </t>
    </r>
    <r>
      <rPr>
        <sz val="9"/>
        <rFont val="Atkinson Hyperlegible"/>
      </rPr>
      <t>Leitungs- u. Verwaltungskraft</t>
    </r>
  </si>
  <si>
    <r>
      <rPr>
        <b/>
        <sz val="11"/>
        <rFont val="Atkinson Hyperlegible"/>
      </rPr>
      <t>Nettojahresarbeitszei</t>
    </r>
    <r>
      <rPr>
        <sz val="11"/>
        <rFont val="Atkinson Hyperlegible"/>
      </rPr>
      <t xml:space="preserve">t </t>
    </r>
    <r>
      <rPr>
        <sz val="9"/>
        <rFont val="Atkinson Hyperlegible"/>
      </rPr>
      <t xml:space="preserve"> Wirtschafts-, Technikkraft</t>
    </r>
  </si>
  <si>
    <r>
      <rPr>
        <b/>
        <sz val="11"/>
        <rFont val="Atkinson Hyperlegible"/>
      </rPr>
      <t>Nettojahres</t>
    </r>
    <r>
      <rPr>
        <b/>
        <u/>
        <sz val="11"/>
        <rFont val="Atkinson Hyperlegible"/>
      </rPr>
      <t>einsatzzeit</t>
    </r>
    <r>
      <rPr>
        <sz val="11"/>
        <rFont val="Atkinson Hyperlegible"/>
      </rPr>
      <t xml:space="preserve"> </t>
    </r>
    <r>
      <rPr>
        <sz val="8"/>
        <rFont val="Atkinson Hyperlegible"/>
      </rPr>
      <t>/ päd./therap. VK = Netto Einsatzzeit</t>
    </r>
  </si>
  <si>
    <r>
      <rPr>
        <b/>
        <sz val="11"/>
        <rFont val="Atkinson Hyperlegible"/>
      </rPr>
      <t>Auslastungsgrad</t>
    </r>
    <r>
      <rPr>
        <sz val="11"/>
        <rFont val="Atkinson Hyperlegible"/>
      </rPr>
      <t xml:space="preserve"> </t>
    </r>
    <r>
      <rPr>
        <sz val="9"/>
        <rFont val="Atkinson Hyperlegible"/>
      </rPr>
      <t>(Klientenausfall)</t>
    </r>
  </si>
  <si>
    <r>
      <t>Zwischensumme Personalaufwand</t>
    </r>
    <r>
      <rPr>
        <sz val="9"/>
        <rFont val="Atkinson Hyperlegible"/>
      </rPr>
      <t xml:space="preserve"> </t>
    </r>
  </si>
  <si>
    <r>
      <rPr>
        <sz val="9"/>
        <rFont val="Atkinson Hyperlegible"/>
      </rPr>
      <t xml:space="preserve"> </t>
    </r>
    <r>
      <rPr>
        <sz val="8"/>
        <rFont val="Atkinson Hyperlegible"/>
      </rPr>
      <t>(prozent. Anteil)</t>
    </r>
  </si>
  <si>
    <r>
      <t xml:space="preserve">Sachaufw. </t>
    </r>
    <r>
      <rPr>
        <u/>
        <sz val="11"/>
        <rFont val="Atkinson Hyperlegible"/>
      </rPr>
      <t>für therap. Leistungen</t>
    </r>
  </si>
  <si>
    <r>
      <t xml:space="preserve">progn. Sach-aufwand </t>
    </r>
    <r>
      <rPr>
        <u/>
        <sz val="11"/>
        <rFont val="Atkinson Hyperlegible"/>
      </rPr>
      <t>ohne therap. Leist.</t>
    </r>
  </si>
  <si>
    <r>
      <t>Zwischensumme Sachaufwand</t>
    </r>
    <r>
      <rPr>
        <sz val="9"/>
        <rFont val="Atkinson Hyperlegible"/>
      </rPr>
      <t xml:space="preserve"> </t>
    </r>
  </si>
  <si>
    <r>
      <t xml:space="preserve">Anlageauf-wand </t>
    </r>
    <r>
      <rPr>
        <u/>
        <sz val="11"/>
        <rFont val="Atkinson Hyperlegible"/>
      </rPr>
      <t>für therap. Leistungen</t>
    </r>
  </si>
  <si>
    <r>
      <t xml:space="preserve">progn. An-lageaufwand </t>
    </r>
    <r>
      <rPr>
        <u/>
        <sz val="11"/>
        <rFont val="Atkinson Hyperlegible"/>
      </rPr>
      <t>ohne therap. Leist.</t>
    </r>
  </si>
  <si>
    <r>
      <t xml:space="preserve">progn. Anlage-aufwand </t>
    </r>
    <r>
      <rPr>
        <u/>
        <sz val="11"/>
        <rFont val="Atkinson Hyperlegible"/>
      </rPr>
      <t>ohne therap. Leist.</t>
    </r>
  </si>
  <si>
    <t>Personalkostenberücksichtigung bei einer Gruppenförderung)</t>
  </si>
  <si>
    <t>Aufwand /Jahr</t>
  </si>
  <si>
    <t>Sächlicher Verwaltungsaufwand</t>
  </si>
  <si>
    <t>Allgemeiner Materialaufwand</t>
  </si>
  <si>
    <t>Kostenart</t>
  </si>
  <si>
    <t>Zuordnung</t>
  </si>
  <si>
    <t>Energieaufwand</t>
  </si>
  <si>
    <t>z.B. Wasser, Abwasser, Energie, Heizung, bei Mietvertrag Betriebskosten</t>
  </si>
  <si>
    <t>z.B. Reinigungs- und Putzmaterial, Hausverbrauchsmaterial, Reinigungsmittel, Kleinwerkzeuge, Zubehör, sonstige Verbrauchsmittel, GWG</t>
  </si>
  <si>
    <t>Fremde Leistung</t>
  </si>
  <si>
    <t xml:space="preserve">z.B. Reinigung, Haustechnik Müllentsorgung, Winterdienst - einschließlich deren Personalkosten </t>
  </si>
  <si>
    <t>Heilpädagogisches Material</t>
  </si>
  <si>
    <t>Fachliteratur/ Zeitschriften</t>
  </si>
  <si>
    <t>Aufwand für Mobilität</t>
  </si>
  <si>
    <t>z.B. für trägereigene Kfz oder Reisekostenerstattung, ÖPNV, Treibstoffe</t>
  </si>
  <si>
    <t>z.B. Telefon, Porto, Büromaterial, Bankgebühren, Werbeaufwand, Öffentlichkeitsarbeit, Software</t>
  </si>
  <si>
    <t>z.B. anteilige Umlage an Träger, externe Gehaltsabrechnung, Buchführungskosten, Beratungskosten für Rechts- und Steuerberatung</t>
  </si>
  <si>
    <t>Steuern / Abgaben / Versicherungen</t>
  </si>
  <si>
    <t>z.B. Steuern / Abgaben / Versicherungen auch Kfz</t>
  </si>
  <si>
    <t>Honorarkosten die bereits in den Personalkosten geltend gemacht wurden sind zu berücksichtigen</t>
  </si>
  <si>
    <t xml:space="preserve">Weiterbildungskosten die bereits in den Personalnebenkosten (PNK) geltend gemacht wurden sind zu berücksichtigen </t>
  </si>
  <si>
    <t>Pseudonym Nummer</t>
  </si>
  <si>
    <t>Heilpädagogisches Material einschließlich diagnostisches Material didaktisches und diagnostisches Material, Test für Vorschulkinder</t>
  </si>
  <si>
    <t>Stand: 01.07.2024</t>
  </si>
  <si>
    <t>Glashütter Str. 51</t>
  </si>
  <si>
    <t>E-Mail</t>
  </si>
  <si>
    <t>Postanschrift</t>
  </si>
  <si>
    <t>eingliederungsleistungen@dresden.de</t>
  </si>
  <si>
    <t>Postfach 12 00 20
01001 Dresden</t>
  </si>
  <si>
    <t xml:space="preserve">Landeshauptstadt Dresden
Sozialamt
Abt. Inklusion/Eingliederung
1. und 2. Etage
</t>
  </si>
  <si>
    <t>Burgplatz 1</t>
  </si>
  <si>
    <t>Telefon/Fax</t>
  </si>
  <si>
    <t>Stadt Chemnitz
Sozialamt
Abt. Sozialhilfe</t>
  </si>
  <si>
    <t>Bahnhofstraße 53
 (Moritzhof)</t>
  </si>
  <si>
    <t>sozialamt@stadt-chemnitz.de</t>
  </si>
  <si>
    <t>Stadt Chemnitz
Sozialamt
Abt. Sozialhilfe
Bahnhofstraße 53
09111 Chemnitz</t>
  </si>
  <si>
    <t>Zuständige Sozialämter für die Kreisfreien Städte</t>
  </si>
  <si>
    <t>Sozialamt
Eingliederungshilfe 
Stadthaus Leipzig</t>
  </si>
  <si>
    <t>Sozialamt
Eingliederungshilfe 
Stadthaus
Burgplatz 1
04109 Leipzig</t>
  </si>
  <si>
    <t>Träger der Eingliederungshilfe</t>
  </si>
  <si>
    <t>eingliederungshilfe@leipzig.de</t>
  </si>
  <si>
    <t xml:space="preserve"> 0351-4884861
0351-488994828</t>
  </si>
  <si>
    <t>0341-123-4546
0341-123-4570</t>
  </si>
  <si>
    <t>0371-488-5031
0371-488-5097</t>
  </si>
  <si>
    <t>Anzahl Supervisionstage im Jahr</t>
  </si>
  <si>
    <t>IST monatl.
Grundent-
gelt
anteilige VK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</si>
</sst>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 #,##0\ &quot;€&quot;_-;\-* #,##0\ &quot;€&quot;_-;_-* &quot;-&quot;\ &quot;€&quot;_-;_-@_-"/>
    <numFmt numFmtId="44" formatCode="_-* #,##0.00\ &quot;€&quot;_-;\-* #,##0.00\ &quot;€&quot;_-;_-* &quot;-&quot;??\ &quot;€&quot;_-;_-@_-"/>
    <numFmt numFmtId="164" formatCode="#,##0.00\ [$€-1]"/>
    <numFmt numFmtId="165" formatCode="#,##0.0000"/>
    <numFmt numFmtId="166" formatCode="#,##0.00_ ;[Red]\-#,##0.00\ "/>
    <numFmt numFmtId="167" formatCode="#,##0.00\ &quot;h&quot;"/>
    <numFmt numFmtId="168" formatCode="#,##0\ &quot;Std&quot;"/>
    <numFmt numFmtId="169" formatCode="#,##0.000\ &quot;VK&quot;"/>
    <numFmt numFmtId="170" formatCode="#,##0.00\ &quot;VK&quot;"/>
    <numFmt numFmtId="171" formatCode="#,##0\ &quot;Min&quot;"/>
    <numFmt numFmtId="172" formatCode="#,##0.00\ &quot;€&quot;"/>
    <numFmt numFmtId="173" formatCode="#,##0\ &quot;Tage&quot;"/>
    <numFmt numFmtId="174" formatCode="#,##0.000\ &quot;VK&quot;;[Red]\-#,##0.000\ &quot;VK&quot;"/>
    <numFmt numFmtId="175" formatCode="#,##0.00\ &quot;Std&quot;"/>
    <numFmt numFmtId="176" formatCode="00000"/>
    <numFmt numFmtId="177" formatCode="#,##0\ _€"/>
    <numFmt numFmtId="178" formatCode="_-* #,##0\ _€_-;\-* #,##0\ _€_-;_-* &quot;-&quot;\ _€_-;_-@_-"/>
    <numFmt numFmtId="179" formatCode="#,##0\ &quot;€&quot;"/>
    <numFmt numFmtId="180" formatCode="#,##0.0\ &quot;€&quot;"/>
    <numFmt numFmtId="181" formatCode="_-* #,##0.00\ &quot;€&quot;_-;\-* #,##0.00\ &quot;€&quot;_-;_-* &quot;-&quot;\ &quot;€&quot;_-;_-@_-"/>
    <numFmt numFmtId="182" formatCode="#,##0.00\ &quot;Tage&quot;"/>
  </numFmts>
  <fonts count="46">
    <font>
      <sz val="10"/>
      <color theme="1"/>
      <name val="Arial"/>
      <family val="2"/>
    </font>
    <font>
      <sz val="10"/>
      <name val="Arial"/>
      <family val="2"/>
    </font>
    <font>
      <u/>
      <sz val="10"/>
      <color theme="10"/>
      <name val="Arial"/>
      <family val="2"/>
    </font>
    <font>
      <sz val="11"/>
      <name val="Arial"/>
      <family val="2"/>
    </font>
    <font>
      <b/>
      <sz val="11"/>
      <name val="Arial"/>
      <family val="2"/>
    </font>
    <font>
      <sz val="9"/>
      <name val="Arial"/>
      <family val="2"/>
    </font>
    <font>
      <sz val="8"/>
      <name val="Arial"/>
      <family val="2"/>
    </font>
    <font>
      <sz val="10"/>
      <name val="Arial"/>
      <family val="2"/>
    </font>
    <font>
      <b/>
      <sz val="11"/>
      <color theme="1"/>
      <name val="Arial"/>
      <family val="2"/>
    </font>
    <font>
      <sz val="11"/>
      <color theme="1"/>
      <name val="Arial"/>
      <family val="2"/>
    </font>
    <font>
      <sz val="10"/>
      <color theme="1"/>
      <name val="Arial"/>
      <family val="2"/>
    </font>
    <font>
      <sz val="12"/>
      <color indexed="8"/>
      <name val="Arial"/>
      <family val="2"/>
    </font>
    <font>
      <b/>
      <sz val="12"/>
      <color indexed="8"/>
      <name val="Arial"/>
      <family val="2"/>
    </font>
    <font>
      <b/>
      <sz val="10"/>
      <name val="Arial"/>
      <family val="2"/>
    </font>
    <font>
      <u/>
      <sz val="10"/>
      <color indexed="12"/>
      <name val="Arial"/>
      <family val="2"/>
    </font>
    <font>
      <sz val="14"/>
      <name val="Arial"/>
      <family val="2"/>
    </font>
    <font>
      <b/>
      <sz val="14"/>
      <color theme="1"/>
      <name val="Arial"/>
      <family val="2"/>
    </font>
    <font>
      <b/>
      <u/>
      <sz val="10"/>
      <color theme="1"/>
      <name val="Arial"/>
      <family val="2"/>
    </font>
    <font>
      <sz val="10"/>
      <name val="Arial"/>
      <family val="2"/>
    </font>
    <font>
      <sz val="14"/>
      <name val="Atkinson Hyperlegible"/>
    </font>
    <font>
      <sz val="10"/>
      <name val="Atkinson Hyperlegible"/>
    </font>
    <font>
      <b/>
      <sz val="16"/>
      <name val="Atkinson Hyperlegible"/>
    </font>
    <font>
      <sz val="12"/>
      <name val="Atkinson Hyperlegible"/>
    </font>
    <font>
      <b/>
      <sz val="14"/>
      <name val="Atkinson Hyperlegible"/>
    </font>
    <font>
      <u/>
      <sz val="14"/>
      <color theme="10"/>
      <name val="Atkinson Hyperlegible"/>
    </font>
    <font>
      <sz val="11"/>
      <name val="Atkinson Hyperlegible"/>
    </font>
    <font>
      <sz val="14"/>
      <color rgb="FFFF0000"/>
      <name val="Atkinson Hyperlegible"/>
    </font>
    <font>
      <b/>
      <sz val="12"/>
      <name val="Atkinson Hyperlegible"/>
    </font>
    <font>
      <b/>
      <u/>
      <sz val="11"/>
      <name val="Atkinson Hyperlegible"/>
    </font>
    <font>
      <b/>
      <sz val="10"/>
      <name val="Atkinson Hyperlegible"/>
    </font>
    <font>
      <sz val="10"/>
      <color theme="1"/>
      <name val="Atkinson Hyperlegible"/>
    </font>
    <font>
      <b/>
      <sz val="11"/>
      <name val="Atkinson Hyperlegible"/>
    </font>
    <font>
      <b/>
      <sz val="11"/>
      <color rgb="FFFF0000"/>
      <name val="Atkinson Hyperlegible"/>
    </font>
    <font>
      <sz val="11"/>
      <color rgb="FF000000"/>
      <name val="Atkinson Hyperlegible"/>
    </font>
    <font>
      <b/>
      <sz val="11"/>
      <color rgb="FF000000"/>
      <name val="Atkinson Hyperlegible"/>
    </font>
    <font>
      <sz val="12"/>
      <color indexed="8"/>
      <name val="Atkinson Hyperlegible"/>
    </font>
    <font>
      <b/>
      <sz val="12"/>
      <color indexed="8"/>
      <name val="Atkinson Hyperlegible"/>
    </font>
    <font>
      <b/>
      <sz val="11"/>
      <color theme="1"/>
      <name val="Atkinson Hyperlegible"/>
    </font>
    <font>
      <sz val="11"/>
      <color theme="1"/>
      <name val="Atkinson Hyperlegible"/>
    </font>
    <font>
      <sz val="9"/>
      <name val="Atkinson Hyperlegible"/>
    </font>
    <font>
      <b/>
      <sz val="9"/>
      <name val="Atkinson Hyperlegible"/>
    </font>
    <font>
      <sz val="8"/>
      <name val="Atkinson Hyperlegible"/>
    </font>
    <font>
      <sz val="7"/>
      <name val="Atkinson Hyperlegible"/>
    </font>
    <font>
      <u/>
      <sz val="11"/>
      <name val="Atkinson Hyperlegible"/>
    </font>
    <font>
      <b/>
      <sz val="8"/>
      <name val="Atkinson Hyperlegible"/>
    </font>
    <font>
      <sz val="12"/>
      <color theme="1"/>
      <name val="Atkinson Hyperlegible"/>
    </font>
  </fonts>
  <fills count="11">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6" tint="0.59999389629810485"/>
        <bgColor indexed="65"/>
      </patternFill>
    </fill>
    <fill>
      <patternFill patternType="solid">
        <fgColor rgb="FFFDECD9"/>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medium">
        <color indexed="64"/>
      </top>
      <bottom style="dotted">
        <color auto="1"/>
      </bottom>
      <diagonal/>
    </border>
    <border>
      <left/>
      <right/>
      <top style="dotted">
        <color auto="1"/>
      </top>
      <bottom style="dotted">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auto="1"/>
      </top>
      <bottom style="medium">
        <color indexed="64"/>
      </bottom>
      <diagonal/>
    </border>
    <border>
      <left/>
      <right/>
      <top style="dashed">
        <color indexed="64"/>
      </top>
      <bottom style="dotted">
        <color indexed="64"/>
      </bottom>
      <diagonal/>
    </border>
  </borders>
  <cellStyleXfs count="15">
    <xf numFmtId="0" fontId="0" fillId="0" borderId="0"/>
    <xf numFmtId="0" fontId="1" fillId="0" borderId="0"/>
    <xf numFmtId="0" fontId="2" fillId="0" borderId="0" applyNumberFormat="0" applyFill="0" applyBorder="0" applyAlignment="0" applyProtection="0"/>
    <xf numFmtId="0" fontId="7" fillId="0" borderId="0"/>
    <xf numFmtId="0" fontId="1" fillId="0" borderId="0"/>
    <xf numFmtId="166" fontId="1" fillId="0" borderId="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9" fillId="0" borderId="0"/>
    <xf numFmtId="0" fontId="14" fillId="0" borderId="0" applyNumberFormat="0" applyFill="0" applyBorder="0" applyAlignment="0" applyProtection="0">
      <alignment vertical="top"/>
      <protection locked="0"/>
    </xf>
    <xf numFmtId="9" fontId="9" fillId="0" borderId="0" applyFont="0" applyFill="0" applyBorder="0" applyAlignment="0" applyProtection="0"/>
    <xf numFmtId="44" fontId="9" fillId="0" borderId="0" applyFont="0" applyFill="0" applyBorder="0" applyAlignment="0" applyProtection="0"/>
    <xf numFmtId="0" fontId="9" fillId="6" borderId="0" applyNumberFormat="0" applyBorder="0" applyAlignment="0" applyProtection="0"/>
    <xf numFmtId="0" fontId="9" fillId="7" borderId="55" applyNumberFormat="0" applyAlignment="0">
      <protection locked="0"/>
    </xf>
    <xf numFmtId="0" fontId="18" fillId="0" borderId="0"/>
  </cellStyleXfs>
  <cellXfs count="650">
    <xf numFmtId="0" fontId="0" fillId="0" borderId="0" xfId="0"/>
    <xf numFmtId="0" fontId="1" fillId="0" borderId="1" xfId="1" applyBorder="1"/>
    <xf numFmtId="0" fontId="1" fillId="0" borderId="2" xfId="1" applyBorder="1"/>
    <xf numFmtId="0" fontId="1" fillId="0" borderId="3" xfId="1" applyBorder="1"/>
    <xf numFmtId="0" fontId="1" fillId="0" borderId="0" xfId="1"/>
    <xf numFmtId="0" fontId="1" fillId="0" borderId="5" xfId="1" applyBorder="1"/>
    <xf numFmtId="0" fontId="8" fillId="0" borderId="0" xfId="0" applyFont="1" applyAlignment="1">
      <alignment horizontal="center" vertical="center"/>
    </xf>
    <xf numFmtId="0" fontId="3" fillId="0" borderId="0" xfId="1" applyFont="1"/>
    <xf numFmtId="0" fontId="6" fillId="0" borderId="0" xfId="1" applyFont="1"/>
    <xf numFmtId="0" fontId="6" fillId="0" borderId="0" xfId="1" applyFont="1" applyAlignment="1">
      <alignment horizontal="center"/>
    </xf>
    <xf numFmtId="0" fontId="6" fillId="0" borderId="0" xfId="1" applyFont="1" applyAlignment="1">
      <alignment horizontal="left"/>
    </xf>
    <xf numFmtId="49" fontId="6" fillId="0" borderId="0" xfId="1" applyNumberFormat="1" applyFont="1" applyAlignment="1">
      <alignment horizontal="center"/>
    </xf>
    <xf numFmtId="0" fontId="4" fillId="0" borderId="0" xfId="1" applyFont="1" applyAlignment="1">
      <alignment horizontal="center"/>
    </xf>
    <xf numFmtId="0" fontId="3" fillId="0" borderId="0" xfId="1" applyFont="1" applyAlignment="1">
      <alignment vertical="top"/>
    </xf>
    <xf numFmtId="44" fontId="3" fillId="0" borderId="0" xfId="1" applyNumberFormat="1" applyFont="1" applyAlignment="1">
      <alignment vertical="top"/>
    </xf>
    <xf numFmtId="0" fontId="4" fillId="0" borderId="0" xfId="1" applyFont="1" applyAlignment="1">
      <alignment vertical="top"/>
    </xf>
    <xf numFmtId="0" fontId="11" fillId="0" borderId="0" xfId="4" applyFont="1"/>
    <xf numFmtId="0" fontId="12" fillId="0" borderId="0" xfId="4" applyFont="1"/>
    <xf numFmtId="164" fontId="3" fillId="0" borderId="0" xfId="3" applyNumberFormat="1" applyFont="1"/>
    <xf numFmtId="164" fontId="3" fillId="0" borderId="8" xfId="3" applyNumberFormat="1" applyFont="1" applyBorder="1"/>
    <xf numFmtId="10" fontId="3" fillId="0" borderId="0" xfId="3" applyNumberFormat="1" applyFont="1"/>
    <xf numFmtId="0" fontId="3" fillId="0" borderId="12" xfId="3" applyFont="1" applyBorder="1"/>
    <xf numFmtId="0" fontId="3" fillId="0" borderId="14" xfId="3" applyFont="1" applyBorder="1"/>
    <xf numFmtId="0" fontId="3" fillId="0" borderId="0" xfId="3" applyFont="1"/>
    <xf numFmtId="0" fontId="3" fillId="0" borderId="15" xfId="3" applyFont="1" applyBorder="1"/>
    <xf numFmtId="0" fontId="3" fillId="0" borderId="16" xfId="3" applyFont="1" applyBorder="1"/>
    <xf numFmtId="0" fontId="4" fillId="0" borderId="0" xfId="3" applyFont="1" applyAlignment="1">
      <alignment horizontal="right" wrapText="1"/>
    </xf>
    <xf numFmtId="169" fontId="3" fillId="0" borderId="8" xfId="3" applyNumberFormat="1" applyFont="1" applyBorder="1"/>
    <xf numFmtId="169" fontId="3" fillId="0" borderId="0" xfId="3" applyNumberFormat="1" applyFont="1"/>
    <xf numFmtId="168" fontId="3" fillId="0" borderId="8" xfId="3" applyNumberFormat="1" applyFont="1" applyBorder="1"/>
    <xf numFmtId="168" fontId="3" fillId="0" borderId="0" xfId="3" applyNumberFormat="1" applyFont="1"/>
    <xf numFmtId="164" fontId="4" fillId="0" borderId="17" xfId="3" applyNumberFormat="1" applyFont="1" applyBorder="1"/>
    <xf numFmtId="164" fontId="4" fillId="0" borderId="0" xfId="3" applyNumberFormat="1" applyFont="1"/>
    <xf numFmtId="164" fontId="4" fillId="0" borderId="16" xfId="3" applyNumberFormat="1" applyFont="1" applyBorder="1"/>
    <xf numFmtId="164" fontId="3" fillId="0" borderId="16" xfId="3" applyNumberFormat="1" applyFont="1" applyBorder="1"/>
    <xf numFmtId="0" fontId="3" fillId="0" borderId="21" xfId="3" applyFont="1" applyBorder="1"/>
    <xf numFmtId="0" fontId="4" fillId="0" borderId="0" xfId="3" applyFont="1" applyAlignment="1">
      <alignment wrapText="1"/>
    </xf>
    <xf numFmtId="0" fontId="13" fillId="0" borderId="0" xfId="1" applyFont="1" applyAlignment="1">
      <alignment horizontal="center"/>
    </xf>
    <xf numFmtId="0" fontId="3" fillId="0" borderId="0" xfId="3" applyFont="1" applyAlignment="1">
      <alignment horizontal="right"/>
    </xf>
    <xf numFmtId="0" fontId="15" fillId="0" borderId="0" xfId="1" applyFont="1" applyAlignment="1">
      <alignment horizontal="center"/>
    </xf>
    <xf numFmtId="0" fontId="15" fillId="0" borderId="5" xfId="1" applyFont="1" applyBorder="1"/>
    <xf numFmtId="0" fontId="15" fillId="0" borderId="0" xfId="1" applyFont="1"/>
    <xf numFmtId="0" fontId="16" fillId="0" borderId="0" xfId="0" applyFont="1" applyAlignment="1">
      <alignment horizontal="center" vertical="center"/>
    </xf>
    <xf numFmtId="0" fontId="15" fillId="0" borderId="11" xfId="1" applyFont="1" applyBorder="1"/>
    <xf numFmtId="0" fontId="4" fillId="0" borderId="0" xfId="3" applyFont="1" applyAlignment="1">
      <alignment horizontal="center" wrapText="1"/>
    </xf>
    <xf numFmtId="10" fontId="0" fillId="0" borderId="0" xfId="7" applyNumberFormat="1" applyFont="1" applyFill="1" applyBorder="1" applyAlignment="1" applyProtection="1">
      <alignment horizontal="center" vertical="top"/>
    </xf>
    <xf numFmtId="0" fontId="0" fillId="0" borderId="0" xfId="0" applyAlignment="1">
      <alignment vertical="top"/>
    </xf>
    <xf numFmtId="174" fontId="0" fillId="0" borderId="0" xfId="0" applyNumberFormat="1" applyAlignment="1">
      <alignment horizontal="left"/>
    </xf>
    <xf numFmtId="4" fontId="4" fillId="0" borderId="17" xfId="3" applyNumberFormat="1" applyFont="1" applyBorder="1"/>
    <xf numFmtId="4" fontId="4" fillId="0" borderId="0" xfId="3" applyNumberFormat="1" applyFont="1"/>
    <xf numFmtId="4" fontId="3" fillId="0" borderId="0" xfId="3" applyNumberFormat="1" applyFont="1"/>
    <xf numFmtId="4" fontId="4" fillId="0" borderId="16" xfId="3" applyNumberFormat="1" applyFont="1" applyBorder="1"/>
    <xf numFmtId="4" fontId="3" fillId="0" borderId="8" xfId="3" applyNumberFormat="1" applyFont="1" applyBorder="1"/>
    <xf numFmtId="164" fontId="3" fillId="0" borderId="47" xfId="3" applyNumberFormat="1" applyFont="1" applyBorder="1"/>
    <xf numFmtId="169" fontId="3" fillId="0" borderId="47" xfId="3" applyNumberFormat="1" applyFont="1" applyBorder="1"/>
    <xf numFmtId="168" fontId="3" fillId="0" borderId="47" xfId="3" applyNumberFormat="1" applyFont="1" applyBorder="1"/>
    <xf numFmtId="4" fontId="3" fillId="0" borderId="47" xfId="3" applyNumberFormat="1" applyFont="1" applyBorder="1"/>
    <xf numFmtId="4" fontId="4" fillId="0" borderId="62" xfId="3" applyNumberFormat="1" applyFont="1" applyBorder="1"/>
    <xf numFmtId="0" fontId="4" fillId="0" borderId="16" xfId="3" applyFont="1" applyBorder="1" applyAlignment="1">
      <alignment wrapText="1"/>
    </xf>
    <xf numFmtId="0" fontId="4" fillId="0" borderId="16" xfId="3" applyFont="1" applyBorder="1" applyAlignment="1">
      <alignment horizontal="center" wrapText="1"/>
    </xf>
    <xf numFmtId="0" fontId="6" fillId="0" borderId="0" xfId="14" applyFont="1"/>
    <xf numFmtId="176" fontId="6" fillId="0" borderId="0" xfId="14" applyNumberFormat="1" applyFont="1" applyAlignment="1">
      <alignment horizontal="center"/>
    </xf>
    <xf numFmtId="0" fontId="6" fillId="0" borderId="0" xfId="14" applyFont="1" applyAlignment="1">
      <alignment horizontal="left"/>
    </xf>
    <xf numFmtId="0" fontId="6" fillId="0" borderId="0" xfId="14" applyFont="1" applyAlignment="1">
      <alignment horizontal="center"/>
    </xf>
    <xf numFmtId="0" fontId="6" fillId="0" borderId="0" xfId="14" applyFont="1" applyAlignment="1">
      <alignment horizontal="center" vertical="top" wrapText="1"/>
    </xf>
    <xf numFmtId="0" fontId="6" fillId="0" borderId="0" xfId="14" applyFont="1" applyAlignment="1">
      <alignment horizontal="left" vertical="center" wrapText="1"/>
    </xf>
    <xf numFmtId="0" fontId="6" fillId="0" borderId="0" xfId="14" applyFont="1" applyAlignment="1">
      <alignment horizontal="left" vertical="top" wrapText="1"/>
    </xf>
    <xf numFmtId="0" fontId="19" fillId="0" borderId="0" xfId="1" applyFont="1" applyAlignment="1">
      <alignment horizontal="center"/>
    </xf>
    <xf numFmtId="0" fontId="19" fillId="0" borderId="0" xfId="3" applyFont="1"/>
    <xf numFmtId="0" fontId="19" fillId="0" borderId="0" xfId="0" applyFont="1"/>
    <xf numFmtId="0" fontId="19" fillId="0" borderId="0" xfId="4" applyFont="1"/>
    <xf numFmtId="0" fontId="19" fillId="0" borderId="0" xfId="0" applyFont="1" applyAlignment="1">
      <alignment vertical="center"/>
    </xf>
    <xf numFmtId="0" fontId="11" fillId="10" borderId="0" xfId="4" applyFont="1" applyFill="1"/>
    <xf numFmtId="0" fontId="20" fillId="0" borderId="4" xfId="1" applyFont="1" applyBorder="1"/>
    <xf numFmtId="0" fontId="19" fillId="0" borderId="4" xfId="1" applyFont="1" applyBorder="1"/>
    <xf numFmtId="0" fontId="23" fillId="0" borderId="0" xfId="1" applyFont="1" applyAlignment="1">
      <alignment horizontal="centerContinuous"/>
    </xf>
    <xf numFmtId="0" fontId="19" fillId="0" borderId="0" xfId="1" applyFont="1" applyAlignment="1">
      <alignment horizontal="centerContinuous"/>
    </xf>
    <xf numFmtId="0" fontId="19" fillId="0" borderId="0" xfId="1" applyFont="1"/>
    <xf numFmtId="0" fontId="23" fillId="0" borderId="0" xfId="1" applyFont="1"/>
    <xf numFmtId="0" fontId="20" fillId="0" borderId="0" xfId="1" applyFont="1"/>
    <xf numFmtId="49" fontId="19" fillId="0" borderId="0" xfId="1" quotePrefix="1" applyNumberFormat="1" applyFont="1" applyAlignment="1">
      <alignment horizontal="center"/>
    </xf>
    <xf numFmtId="0" fontId="19" fillId="0" borderId="0" xfId="1" applyFont="1" applyAlignment="1">
      <alignment horizontal="right"/>
    </xf>
    <xf numFmtId="0" fontId="19" fillId="0" borderId="0" xfId="1" applyFont="1" applyAlignment="1">
      <alignment horizontal="left"/>
    </xf>
    <xf numFmtId="49" fontId="19" fillId="0" borderId="0" xfId="1" applyNumberFormat="1" applyFont="1" applyAlignment="1">
      <alignment horizontal="left"/>
    </xf>
    <xf numFmtId="49" fontId="19" fillId="0" borderId="0" xfId="1" applyNumberFormat="1" applyFont="1" applyAlignment="1">
      <alignment horizontal="center"/>
    </xf>
    <xf numFmtId="14" fontId="19" fillId="0" borderId="0" xfId="1" applyNumberFormat="1" applyFont="1"/>
    <xf numFmtId="0" fontId="22" fillId="0" borderId="0" xfId="1" applyFont="1"/>
    <xf numFmtId="172" fontId="19" fillId="0" borderId="0" xfId="1" applyNumberFormat="1" applyFont="1" applyAlignment="1">
      <alignment horizontal="right"/>
    </xf>
    <xf numFmtId="0" fontId="26" fillId="0" borderId="0" xfId="1" applyFont="1"/>
    <xf numFmtId="4" fontId="22" fillId="0" borderId="0" xfId="1" applyNumberFormat="1" applyFont="1" applyAlignment="1">
      <alignment horizontal="right"/>
    </xf>
    <xf numFmtId="167" fontId="19" fillId="0" borderId="0" xfId="1" applyNumberFormat="1" applyFont="1" applyAlignment="1">
      <alignment horizontal="right"/>
    </xf>
    <xf numFmtId="172" fontId="19" fillId="0" borderId="6" xfId="1" applyNumberFormat="1" applyFont="1" applyBorder="1"/>
    <xf numFmtId="167" fontId="22" fillId="0" borderId="0" xfId="1" applyNumberFormat="1" applyFont="1" applyAlignment="1">
      <alignment horizontal="left"/>
    </xf>
    <xf numFmtId="0" fontId="22" fillId="0" borderId="0" xfId="1" applyFont="1" applyAlignment="1">
      <alignment horizontal="right"/>
    </xf>
    <xf numFmtId="0" fontId="22" fillId="0" borderId="0" xfId="1" applyFont="1" applyAlignment="1">
      <alignment horizontal="left"/>
    </xf>
    <xf numFmtId="172" fontId="19" fillId="0" borderId="6" xfId="1" applyNumberFormat="1" applyFont="1" applyBorder="1" applyAlignment="1">
      <alignment horizontal="right"/>
    </xf>
    <xf numFmtId="4" fontId="19" fillId="0" borderId="0" xfId="1" applyNumberFormat="1" applyFont="1" applyAlignment="1">
      <alignment horizontal="right"/>
    </xf>
    <xf numFmtId="0" fontId="23" fillId="0" borderId="0" xfId="1" applyFont="1" applyAlignment="1">
      <alignment horizontal="center"/>
    </xf>
    <xf numFmtId="2" fontId="23" fillId="0" borderId="0" xfId="1" applyNumberFormat="1" applyFont="1"/>
    <xf numFmtId="0" fontId="19" fillId="0" borderId="0" xfId="1" quotePrefix="1" applyFont="1"/>
    <xf numFmtId="14" fontId="19" fillId="0" borderId="0" xfId="1" applyNumberFormat="1" applyFont="1" applyAlignment="1">
      <alignment horizontal="left"/>
    </xf>
    <xf numFmtId="0" fontId="19" fillId="0" borderId="9" xfId="1" applyFont="1" applyBorder="1"/>
    <xf numFmtId="0" fontId="19" fillId="0" borderId="10" xfId="1" applyFont="1" applyBorder="1"/>
    <xf numFmtId="0" fontId="27" fillId="0" borderId="12" xfId="0" applyFont="1" applyBorder="1" applyAlignment="1">
      <alignment vertical="center"/>
    </xf>
    <xf numFmtId="0" fontId="22" fillId="0" borderId="13" xfId="0" applyFont="1" applyBorder="1" applyAlignment="1">
      <alignment vertical="center"/>
    </xf>
    <xf numFmtId="0" fontId="28" fillId="0" borderId="0" xfId="1" applyFont="1" applyAlignment="1">
      <alignment vertical="center"/>
    </xf>
    <xf numFmtId="0" fontId="29" fillId="0" borderId="12" xfId="0" applyFont="1" applyBorder="1" applyAlignment="1">
      <alignment vertical="center"/>
    </xf>
    <xf numFmtId="0" fontId="29" fillId="0" borderId="13" xfId="0" applyFont="1" applyBorder="1"/>
    <xf numFmtId="0" fontId="20" fillId="0" borderId="13" xfId="0" applyFont="1" applyBorder="1" applyAlignment="1">
      <alignment vertical="center"/>
    </xf>
    <xf numFmtId="0" fontId="20" fillId="0" borderId="14" xfId="0" applyFont="1" applyBorder="1" applyAlignment="1">
      <alignment vertical="center"/>
    </xf>
    <xf numFmtId="0" fontId="29" fillId="0" borderId="15" xfId="0" applyFont="1" applyBorder="1" applyAlignment="1">
      <alignment vertical="center"/>
    </xf>
    <xf numFmtId="0" fontId="29" fillId="0" borderId="0" xfId="0" applyFont="1"/>
    <xf numFmtId="0" fontId="20" fillId="0" borderId="0" xfId="0" applyFont="1" applyAlignment="1">
      <alignment vertical="center"/>
    </xf>
    <xf numFmtId="0" fontId="20" fillId="0" borderId="16" xfId="0" applyFont="1" applyBorder="1" applyAlignment="1">
      <alignment vertical="center"/>
    </xf>
    <xf numFmtId="0" fontId="29" fillId="0" borderId="19" xfId="0" applyFont="1" applyBorder="1" applyAlignment="1">
      <alignment vertical="center"/>
    </xf>
    <xf numFmtId="0" fontId="29" fillId="0" borderId="20" xfId="0" applyFont="1" applyBorder="1"/>
    <xf numFmtId="1" fontId="29" fillId="0" borderId="20" xfId="0" applyNumberFormat="1" applyFont="1" applyBorder="1" applyAlignment="1">
      <alignment vertical="center"/>
    </xf>
    <xf numFmtId="0" fontId="29" fillId="0" borderId="20" xfId="0" applyFont="1" applyBorder="1" applyAlignment="1">
      <alignment vertical="center"/>
    </xf>
    <xf numFmtId="14" fontId="20" fillId="0" borderId="20" xfId="0" applyNumberFormat="1" applyFont="1" applyBorder="1" applyAlignment="1">
      <alignment horizontal="center" vertical="center"/>
    </xf>
    <xf numFmtId="0" fontId="20" fillId="0" borderId="20" xfId="0" applyFont="1" applyBorder="1" applyAlignment="1">
      <alignment vertical="center"/>
    </xf>
    <xf numFmtId="0" fontId="20" fillId="0" borderId="21" xfId="0" applyFont="1" applyBorder="1" applyAlignment="1">
      <alignment vertical="center"/>
    </xf>
    <xf numFmtId="0" fontId="20" fillId="0" borderId="12" xfId="0" applyFont="1" applyBorder="1" applyAlignment="1">
      <alignment vertical="center"/>
    </xf>
    <xf numFmtId="0" fontId="20" fillId="0" borderId="15" xfId="0" applyFont="1" applyBorder="1" applyAlignment="1">
      <alignment vertical="center"/>
    </xf>
    <xf numFmtId="0" fontId="29" fillId="0" borderId="0" xfId="0" applyFont="1" applyAlignment="1">
      <alignment vertical="center"/>
    </xf>
    <xf numFmtId="49" fontId="29" fillId="0" borderId="0" xfId="0" applyNumberFormat="1" applyFont="1" applyAlignment="1">
      <alignment horizontal="center" vertical="center"/>
    </xf>
    <xf numFmtId="49" fontId="29" fillId="2" borderId="48" xfId="0" applyNumberFormat="1" applyFont="1" applyFill="1" applyBorder="1" applyAlignment="1" applyProtection="1">
      <alignment horizontal="center" vertical="center"/>
      <protection locked="0"/>
    </xf>
    <xf numFmtId="0" fontId="29" fillId="0" borderId="0" xfId="0" applyFont="1" applyAlignment="1" applyProtection="1">
      <alignment vertical="center"/>
      <protection hidden="1"/>
    </xf>
    <xf numFmtId="0" fontId="30" fillId="0" borderId="0" xfId="0" applyFont="1"/>
    <xf numFmtId="0" fontId="29" fillId="0" borderId="0" xfId="0" applyFont="1" applyAlignment="1">
      <alignment horizontal="left"/>
    </xf>
    <xf numFmtId="0" fontId="30" fillId="2" borderId="0" xfId="0" applyFont="1" applyFill="1" applyAlignment="1">
      <alignment vertical="center"/>
    </xf>
    <xf numFmtId="0" fontId="30" fillId="0" borderId="15" xfId="0" applyFont="1" applyBorder="1"/>
    <xf numFmtId="0" fontId="25" fillId="0" borderId="0" xfId="13" applyFont="1" applyFill="1" applyBorder="1" applyAlignment="1" applyProtection="1"/>
    <xf numFmtId="0" fontId="29" fillId="0" borderId="0" xfId="0" applyFont="1" applyAlignment="1">
      <alignment horizontal="right"/>
    </xf>
    <xf numFmtId="49" fontId="29" fillId="0" borderId="0" xfId="0" applyNumberFormat="1" applyFont="1" applyAlignment="1">
      <alignment horizontal="left" vertical="center"/>
    </xf>
    <xf numFmtId="14" fontId="25" fillId="0" borderId="0" xfId="13" applyNumberFormat="1" applyFont="1" applyFill="1" applyBorder="1" applyProtection="1"/>
    <xf numFmtId="10" fontId="29" fillId="2" borderId="8" xfId="7" applyNumberFormat="1" applyFont="1" applyFill="1" applyBorder="1" applyAlignment="1" applyProtection="1">
      <alignment vertical="center"/>
      <protection locked="0"/>
    </xf>
    <xf numFmtId="0" fontId="29" fillId="0" borderId="1" xfId="0" applyFont="1" applyBorder="1" applyAlignment="1">
      <alignment vertical="center"/>
    </xf>
    <xf numFmtId="0" fontId="29" fillId="0" borderId="2" xfId="0" applyFont="1" applyBorder="1" applyAlignment="1">
      <alignment vertical="center"/>
    </xf>
    <xf numFmtId="0" fontId="30" fillId="0" borderId="3" xfId="0" applyFont="1" applyBorder="1"/>
    <xf numFmtId="0" fontId="29" fillId="0" borderId="15" xfId="0" applyFont="1" applyBorder="1" applyAlignment="1">
      <alignment horizontal="center" vertical="center"/>
    </xf>
    <xf numFmtId="0" fontId="29" fillId="0" borderId="9" xfId="0" applyFont="1" applyBorder="1" applyAlignment="1">
      <alignment vertical="center"/>
    </xf>
    <xf numFmtId="14" fontId="29" fillId="2" borderId="8" xfId="0" applyNumberFormat="1" applyFont="1" applyFill="1" applyBorder="1" applyAlignment="1" applyProtection="1">
      <alignment vertical="center"/>
      <protection locked="0"/>
    </xf>
    <xf numFmtId="14" fontId="29" fillId="0" borderId="8" xfId="0" applyNumberFormat="1" applyFont="1" applyBorder="1" applyAlignment="1">
      <alignment vertical="center"/>
    </xf>
    <xf numFmtId="0" fontId="29" fillId="2" borderId="8" xfId="0" applyFont="1" applyFill="1" applyBorder="1" applyAlignment="1" applyProtection="1">
      <alignment vertical="center"/>
      <protection locked="0"/>
    </xf>
    <xf numFmtId="0" fontId="29" fillId="2" borderId="46" xfId="0" applyFont="1" applyFill="1" applyBorder="1" applyAlignment="1" applyProtection="1">
      <alignment vertical="center"/>
      <protection locked="0"/>
    </xf>
    <xf numFmtId="0" fontId="30" fillId="2" borderId="8" xfId="0" applyFont="1" applyFill="1" applyBorder="1" applyProtection="1">
      <protection locked="0"/>
    </xf>
    <xf numFmtId="0" fontId="29" fillId="0" borderId="54" xfId="0" applyFont="1" applyBorder="1" applyAlignment="1">
      <alignment vertical="center"/>
    </xf>
    <xf numFmtId="10" fontId="29" fillId="2" borderId="58" xfId="0" applyNumberFormat="1" applyFont="1" applyFill="1" applyBorder="1" applyAlignment="1" applyProtection="1">
      <alignment vertical="center"/>
      <protection locked="0"/>
    </xf>
    <xf numFmtId="2" fontId="29" fillId="2" borderId="58" xfId="0" applyNumberFormat="1" applyFont="1" applyFill="1" applyBorder="1" applyAlignment="1" applyProtection="1">
      <alignment vertical="center"/>
      <protection locked="0"/>
    </xf>
    <xf numFmtId="2" fontId="29" fillId="2" borderId="54" xfId="0" applyNumberFormat="1" applyFont="1" applyFill="1" applyBorder="1" applyAlignment="1" applyProtection="1">
      <alignment vertical="center"/>
      <protection locked="0"/>
    </xf>
    <xf numFmtId="2" fontId="30" fillId="2" borderId="59" xfId="0" applyNumberFormat="1" applyFont="1" applyFill="1" applyBorder="1" applyProtection="1">
      <protection locked="0"/>
    </xf>
    <xf numFmtId="0" fontId="29" fillId="0" borderId="52" xfId="1" applyFont="1" applyBorder="1" applyAlignment="1">
      <alignment horizontal="center" wrapText="1"/>
    </xf>
    <xf numFmtId="0" fontId="29" fillId="0" borderId="52" xfId="1" applyFont="1" applyBorder="1" applyAlignment="1">
      <alignment horizontal="center" vertical="top" wrapText="1"/>
    </xf>
    <xf numFmtId="10" fontId="29" fillId="0" borderId="53" xfId="1" applyNumberFormat="1" applyFont="1" applyBorder="1" applyAlignment="1">
      <alignment horizontal="center" wrapText="1"/>
    </xf>
    <xf numFmtId="10" fontId="29" fillId="0" borderId="53" xfId="7" applyNumberFormat="1" applyFont="1" applyFill="1" applyBorder="1" applyAlignment="1" applyProtection="1">
      <alignment horizontal="center" wrapText="1"/>
    </xf>
    <xf numFmtId="0" fontId="31" fillId="0" borderId="15" xfId="1" applyFont="1" applyBorder="1"/>
    <xf numFmtId="0" fontId="31" fillId="0" borderId="0" xfId="1" applyFont="1"/>
    <xf numFmtId="0" fontId="31" fillId="0" borderId="5" xfId="1" applyFont="1" applyBorder="1"/>
    <xf numFmtId="0" fontId="31" fillId="0" borderId="38" xfId="1" applyFont="1" applyBorder="1" applyAlignment="1">
      <alignment horizontal="center" wrapText="1"/>
    </xf>
    <xf numFmtId="0" fontId="31" fillId="0" borderId="5" xfId="1" applyFont="1" applyBorder="1" applyAlignment="1">
      <alignment horizontal="center" wrapText="1"/>
    </xf>
    <xf numFmtId="0" fontId="31" fillId="0" borderId="37" xfId="1" applyFont="1" applyBorder="1" applyAlignment="1">
      <alignment horizontal="center" wrapText="1"/>
    </xf>
    <xf numFmtId="0" fontId="32" fillId="0" borderId="38" xfId="1" applyFont="1" applyBorder="1" applyAlignment="1">
      <alignment horizontal="center" wrapText="1"/>
    </xf>
    <xf numFmtId="0" fontId="31" fillId="0" borderId="0" xfId="1" applyFont="1" applyAlignment="1">
      <alignment horizontal="center"/>
    </xf>
    <xf numFmtId="0" fontId="25" fillId="3" borderId="8" xfId="1" applyFont="1" applyFill="1" applyBorder="1" applyAlignment="1" applyProtection="1">
      <alignment vertical="top"/>
      <protection locked="0"/>
    </xf>
    <xf numFmtId="49" fontId="25" fillId="3" borderId="8" xfId="1" applyNumberFormat="1" applyFont="1" applyFill="1" applyBorder="1" applyAlignment="1" applyProtection="1">
      <alignment horizontal="right" vertical="top"/>
      <protection locked="0"/>
    </xf>
    <xf numFmtId="0" fontId="25" fillId="3" borderId="8" xfId="1" applyFont="1" applyFill="1" applyBorder="1" applyAlignment="1" applyProtection="1">
      <alignment horizontal="center" vertical="top" wrapText="1"/>
      <protection locked="0"/>
    </xf>
    <xf numFmtId="165" fontId="33" fillId="3" borderId="8" xfId="1" applyNumberFormat="1" applyFont="1" applyFill="1" applyBorder="1" applyAlignment="1" applyProtection="1">
      <alignment horizontal="right" vertical="top"/>
      <protection locked="0"/>
    </xf>
    <xf numFmtId="44" fontId="25" fillId="3" borderId="8" xfId="6" applyFont="1" applyFill="1" applyBorder="1" applyAlignment="1" applyProtection="1">
      <alignment horizontal="right" vertical="top"/>
      <protection locked="0"/>
    </xf>
    <xf numFmtId="14" fontId="25" fillId="3" borderId="8" xfId="1" applyNumberFormat="1" applyFont="1" applyFill="1" applyBorder="1" applyAlignment="1" applyProtection="1">
      <alignment vertical="top" wrapText="1"/>
      <protection locked="0"/>
    </xf>
    <xf numFmtId="0" fontId="25" fillId="3" borderId="8" xfId="1" applyFont="1" applyFill="1" applyBorder="1" applyAlignment="1" applyProtection="1">
      <alignment vertical="top" wrapText="1"/>
      <protection locked="0"/>
    </xf>
    <xf numFmtId="0" fontId="25" fillId="0" borderId="0" xfId="1" applyFont="1" applyAlignment="1">
      <alignment vertical="top"/>
    </xf>
    <xf numFmtId="49" fontId="25" fillId="0" borderId="0" xfId="1" applyNumberFormat="1" applyFont="1" applyAlignment="1">
      <alignment horizontal="right" vertical="top"/>
    </xf>
    <xf numFmtId="0" fontId="25" fillId="0" borderId="0" xfId="1" applyFont="1" applyAlignment="1">
      <alignment vertical="top" wrapText="1"/>
    </xf>
    <xf numFmtId="0" fontId="25" fillId="0" borderId="0" xfId="1" applyFont="1" applyAlignment="1">
      <alignment horizontal="center" vertical="top" wrapText="1"/>
    </xf>
    <xf numFmtId="165" fontId="33" fillId="0" borderId="0" xfId="1" applyNumberFormat="1" applyFont="1" applyAlignment="1">
      <alignment horizontal="right" vertical="top"/>
    </xf>
    <xf numFmtId="44" fontId="25" fillId="0" borderId="0" xfId="6" applyFont="1" applyFill="1" applyBorder="1" applyAlignment="1" applyProtection="1">
      <alignment horizontal="right" vertical="top"/>
    </xf>
    <xf numFmtId="0" fontId="25" fillId="0" borderId="8" xfId="1" applyFont="1" applyBorder="1" applyAlignment="1">
      <alignment vertical="top" wrapText="1"/>
    </xf>
    <xf numFmtId="0" fontId="25" fillId="0" borderId="9" xfId="1" applyFont="1" applyBorder="1" applyAlignment="1">
      <alignment horizontal="center" vertical="top" wrapText="1"/>
    </xf>
    <xf numFmtId="44" fontId="25" fillId="0" borderId="10" xfId="6" applyFont="1" applyFill="1" applyBorder="1" applyAlignment="1" applyProtection="1">
      <alignment horizontal="right" vertical="top"/>
    </xf>
    <xf numFmtId="0" fontId="31" fillId="0" borderId="0" xfId="1" applyFont="1" applyAlignment="1">
      <alignment vertical="top"/>
    </xf>
    <xf numFmtId="0" fontId="25" fillId="3" borderId="8" xfId="1" applyFont="1" applyFill="1" applyBorder="1" applyAlignment="1">
      <alignment vertical="top"/>
    </xf>
    <xf numFmtId="49" fontId="25" fillId="3" borderId="8" xfId="1" applyNumberFormat="1" applyFont="1" applyFill="1" applyBorder="1" applyAlignment="1">
      <alignment horizontal="right" vertical="top"/>
    </xf>
    <xf numFmtId="0" fontId="25" fillId="3" borderId="8" xfId="1" applyFont="1" applyFill="1" applyBorder="1" applyAlignment="1">
      <alignment vertical="top" wrapText="1"/>
    </xf>
    <xf numFmtId="165" fontId="34" fillId="0" borderId="0" xfId="1" applyNumberFormat="1" applyFont="1" applyAlignment="1">
      <alignment horizontal="right" vertical="top"/>
    </xf>
    <xf numFmtId="44" fontId="31" fillId="0" borderId="0" xfId="6" applyFont="1" applyFill="1" applyBorder="1" applyAlignment="1" applyProtection="1">
      <alignment horizontal="right" vertical="top"/>
    </xf>
    <xf numFmtId="49" fontId="31" fillId="0" borderId="0" xfId="1" applyNumberFormat="1" applyFont="1" applyAlignment="1">
      <alignment horizontal="right" vertical="top"/>
    </xf>
    <xf numFmtId="0" fontId="31" fillId="0" borderId="0" xfId="1" applyFont="1" applyAlignment="1">
      <alignment vertical="top" wrapText="1"/>
    </xf>
    <xf numFmtId="0" fontId="31" fillId="0" borderId="0" xfId="1" applyFont="1" applyAlignment="1">
      <alignment horizontal="center" vertical="top" wrapText="1"/>
    </xf>
    <xf numFmtId="0" fontId="31" fillId="0" borderId="0" xfId="1" applyFont="1" applyAlignment="1">
      <alignment horizontal="left" vertical="top"/>
    </xf>
    <xf numFmtId="0" fontId="25" fillId="4" borderId="8" xfId="1" applyFont="1" applyFill="1" applyBorder="1" applyAlignment="1" applyProtection="1">
      <alignment vertical="top"/>
      <protection locked="0"/>
    </xf>
    <xf numFmtId="49" fontId="25" fillId="4" borderId="8" xfId="1" applyNumberFormat="1" applyFont="1" applyFill="1" applyBorder="1" applyAlignment="1" applyProtection="1">
      <alignment horizontal="right" vertical="top"/>
      <protection locked="0"/>
    </xf>
    <xf numFmtId="0" fontId="25" fillId="4" borderId="8" xfId="1" applyFont="1" applyFill="1" applyBorder="1" applyAlignment="1" applyProtection="1">
      <alignment vertical="top" wrapText="1"/>
      <protection locked="0"/>
    </xf>
    <xf numFmtId="0" fontId="25" fillId="4" borderId="8" xfId="1" applyFont="1" applyFill="1" applyBorder="1" applyAlignment="1" applyProtection="1">
      <alignment horizontal="center" vertical="top" wrapText="1"/>
      <protection locked="0"/>
    </xf>
    <xf numFmtId="165" fontId="33" fillId="4" borderId="8" xfId="1" applyNumberFormat="1" applyFont="1" applyFill="1" applyBorder="1" applyAlignment="1" applyProtection="1">
      <alignment horizontal="right" vertical="top"/>
      <protection locked="0"/>
    </xf>
    <xf numFmtId="44" fontId="25" fillId="4" borderId="8" xfId="6" applyFont="1" applyFill="1" applyBorder="1" applyAlignment="1" applyProtection="1">
      <alignment horizontal="right" vertical="top"/>
      <protection locked="0"/>
    </xf>
    <xf numFmtId="0" fontId="25" fillId="4" borderId="8" xfId="1" applyFont="1" applyFill="1" applyBorder="1" applyAlignment="1">
      <alignment vertical="top"/>
    </xf>
    <xf numFmtId="49" fontId="25" fillId="4" borderId="8" xfId="1" applyNumberFormat="1" applyFont="1" applyFill="1" applyBorder="1" applyAlignment="1">
      <alignment horizontal="right" vertical="top"/>
    </xf>
    <xf numFmtId="0" fontId="25" fillId="4" borderId="8" xfId="1" applyFont="1" applyFill="1" applyBorder="1" applyAlignment="1">
      <alignment vertical="top" wrapText="1"/>
    </xf>
    <xf numFmtId="0" fontId="25" fillId="0" borderId="0" xfId="1" applyFont="1"/>
    <xf numFmtId="0" fontId="25" fillId="10" borderId="0" xfId="1" applyFont="1" applyFill="1"/>
    <xf numFmtId="165" fontId="34" fillId="10" borderId="0" xfId="1" applyNumberFormat="1" applyFont="1" applyFill="1" applyAlignment="1">
      <alignment horizontal="right" vertical="top"/>
    </xf>
    <xf numFmtId="44" fontId="25" fillId="10" borderId="0" xfId="6" applyFont="1" applyFill="1" applyBorder="1" applyAlignment="1" applyProtection="1">
      <alignment horizontal="right" vertical="top"/>
    </xf>
    <xf numFmtId="44" fontId="31" fillId="10" borderId="0" xfId="6" applyFont="1" applyFill="1" applyBorder="1" applyAlignment="1" applyProtection="1">
      <alignment horizontal="right" vertical="top"/>
    </xf>
    <xf numFmtId="0" fontId="25" fillId="2" borderId="8" xfId="1" applyFont="1" applyFill="1" applyBorder="1" applyAlignment="1" applyProtection="1">
      <alignment vertical="top" wrapText="1"/>
      <protection locked="0"/>
    </xf>
    <xf numFmtId="0" fontId="25" fillId="2" borderId="8" xfId="1" applyFont="1" applyFill="1" applyBorder="1" applyAlignment="1" applyProtection="1">
      <alignment vertical="top"/>
      <protection locked="0"/>
    </xf>
    <xf numFmtId="49" fontId="25" fillId="2" borderId="8" xfId="1" applyNumberFormat="1" applyFont="1" applyFill="1" applyBorder="1" applyAlignment="1" applyProtection="1">
      <alignment horizontal="right" vertical="top"/>
      <protection locked="0"/>
    </xf>
    <xf numFmtId="0" fontId="25" fillId="2" borderId="8" xfId="1" applyFont="1" applyFill="1" applyBorder="1" applyAlignment="1" applyProtection="1">
      <alignment horizontal="center" vertical="top" wrapText="1"/>
      <protection locked="0"/>
    </xf>
    <xf numFmtId="165" fontId="33" fillId="2" borderId="8" xfId="1" applyNumberFormat="1" applyFont="1" applyFill="1" applyBorder="1" applyAlignment="1" applyProtection="1">
      <alignment horizontal="right" vertical="top"/>
      <protection locked="0"/>
    </xf>
    <xf numFmtId="44" fontId="25" fillId="2" borderId="8" xfId="6" applyFont="1" applyFill="1" applyBorder="1" applyAlignment="1" applyProtection="1">
      <alignment horizontal="right" vertical="top"/>
      <protection locked="0"/>
    </xf>
    <xf numFmtId="0" fontId="25" fillId="2" borderId="46" xfId="1" applyFont="1" applyFill="1" applyBorder="1" applyAlignment="1" applyProtection="1">
      <alignment vertical="top"/>
      <protection locked="0"/>
    </xf>
    <xf numFmtId="0" fontId="25" fillId="2" borderId="47" xfId="1" applyFont="1" applyFill="1" applyBorder="1" applyAlignment="1" applyProtection="1">
      <alignment horizontal="center" vertical="top" wrapText="1"/>
      <protection locked="0"/>
    </xf>
    <xf numFmtId="0" fontId="30" fillId="5" borderId="8" xfId="0" applyFont="1" applyFill="1" applyBorder="1" applyAlignment="1">
      <alignment vertical="center"/>
    </xf>
    <xf numFmtId="0" fontId="30" fillId="0" borderId="0" xfId="0" applyFont="1" applyAlignment="1">
      <alignment vertical="center"/>
    </xf>
    <xf numFmtId="0" fontId="31" fillId="0" borderId="46" xfId="1" applyFont="1" applyBorder="1" applyAlignment="1">
      <alignment vertical="top"/>
    </xf>
    <xf numFmtId="0" fontId="25" fillId="0" borderId="18" xfId="1" applyFont="1" applyBorder="1"/>
    <xf numFmtId="0" fontId="25" fillId="0" borderId="47" xfId="1" applyFont="1" applyBorder="1"/>
    <xf numFmtId="165" fontId="31" fillId="0" borderId="8" xfId="1" applyNumberFormat="1" applyFont="1" applyBorder="1"/>
    <xf numFmtId="0" fontId="31" fillId="8" borderId="0" xfId="1" applyFont="1" applyFill="1" applyAlignment="1">
      <alignment vertical="top"/>
    </xf>
    <xf numFmtId="0" fontId="25" fillId="8" borderId="0" xfId="1" applyFont="1" applyFill="1"/>
    <xf numFmtId="165" fontId="33" fillId="8" borderId="0" xfId="1" applyNumberFormat="1" applyFont="1" applyFill="1" applyAlignment="1">
      <alignment horizontal="right" vertical="top"/>
    </xf>
    <xf numFmtId="44" fontId="25" fillId="8" borderId="0" xfId="6" applyFont="1" applyFill="1" applyBorder="1" applyAlignment="1" applyProtection="1">
      <alignment horizontal="right" vertical="top"/>
    </xf>
    <xf numFmtId="49" fontId="25" fillId="8" borderId="0" xfId="1" applyNumberFormat="1" applyFont="1" applyFill="1" applyAlignment="1">
      <alignment horizontal="right" vertical="top"/>
    </xf>
    <xf numFmtId="0" fontId="25" fillId="8" borderId="0" xfId="1" applyFont="1" applyFill="1" applyAlignment="1">
      <alignment vertical="top" wrapText="1"/>
    </xf>
    <xf numFmtId="0" fontId="25" fillId="8" borderId="0" xfId="1" applyFont="1" applyFill="1" applyAlignment="1">
      <alignment horizontal="center" vertical="top" wrapText="1"/>
    </xf>
    <xf numFmtId="0" fontId="35" fillId="0" borderId="0" xfId="4" applyFont="1"/>
    <xf numFmtId="0" fontId="36" fillId="0" borderId="0" xfId="4" applyFont="1" applyAlignment="1">
      <alignment horizontal="center"/>
    </xf>
    <xf numFmtId="0" fontId="35" fillId="0" borderId="0" xfId="4" applyFont="1" applyAlignment="1">
      <alignment horizontal="center"/>
    </xf>
    <xf numFmtId="0" fontId="30" fillId="5" borderId="0" xfId="0" applyFont="1" applyFill="1" applyAlignment="1">
      <alignment vertical="center"/>
    </xf>
    <xf numFmtId="0" fontId="35" fillId="0" borderId="10" xfId="4" applyFont="1" applyBorder="1"/>
    <xf numFmtId="0" fontId="35" fillId="0" borderId="0" xfId="4" applyFont="1" applyAlignment="1">
      <alignment horizontal="center" wrapText="1"/>
    </xf>
    <xf numFmtId="0" fontId="22" fillId="0" borderId="0" xfId="4" applyFont="1" applyAlignment="1">
      <alignment horizontal="right"/>
    </xf>
    <xf numFmtId="2" fontId="27" fillId="2" borderId="8" xfId="4" applyNumberFormat="1" applyFont="1" applyFill="1" applyBorder="1" applyAlignment="1" applyProtection="1">
      <alignment horizontal="center" vertical="center"/>
      <protection locked="0"/>
    </xf>
    <xf numFmtId="2" fontId="27" fillId="0" borderId="0" xfId="4" applyNumberFormat="1" applyFont="1" applyAlignment="1">
      <alignment horizontal="center" vertical="center"/>
    </xf>
    <xf numFmtId="0" fontId="35" fillId="2" borderId="55" xfId="4" applyFont="1" applyFill="1" applyBorder="1" applyAlignment="1" applyProtection="1">
      <alignment horizontal="left" wrapText="1"/>
      <protection locked="0"/>
    </xf>
    <xf numFmtId="0" fontId="36" fillId="0" borderId="0" xfId="4" applyFont="1" applyAlignment="1">
      <alignment horizontal="left" vertical="center" wrapText="1"/>
    </xf>
    <xf numFmtId="2" fontId="27" fillId="0" borderId="8" xfId="4" applyNumberFormat="1" applyFont="1" applyBorder="1" applyAlignment="1">
      <alignment horizontal="center" vertical="center"/>
    </xf>
    <xf numFmtId="0" fontId="36" fillId="0" borderId="0" xfId="4" applyFont="1" applyAlignment="1">
      <alignment horizontal="center" vertical="center" wrapText="1"/>
    </xf>
    <xf numFmtId="0" fontId="36" fillId="0" borderId="0" xfId="4" applyFont="1" applyAlignment="1">
      <alignment vertical="center" wrapText="1"/>
    </xf>
    <xf numFmtId="0" fontId="36" fillId="0" borderId="22" xfId="4" applyFont="1" applyBorder="1" applyAlignment="1">
      <alignment horizontal="center" vertical="center" wrapText="1"/>
    </xf>
    <xf numFmtId="0" fontId="36" fillId="0" borderId="23" xfId="4" applyFont="1" applyBorder="1" applyAlignment="1">
      <alignment horizontal="center" vertical="center" wrapText="1"/>
    </xf>
    <xf numFmtId="0" fontId="35" fillId="0" borderId="29" xfId="4" applyFont="1" applyBorder="1"/>
    <xf numFmtId="173" fontId="27" fillId="2" borderId="30" xfId="4" applyNumberFormat="1" applyFont="1" applyFill="1" applyBorder="1" applyAlignment="1" applyProtection="1">
      <alignment horizontal="center"/>
      <protection locked="0"/>
    </xf>
    <xf numFmtId="168" fontId="27" fillId="0" borderId="31" xfId="5" applyNumberFormat="1" applyFont="1" applyFill="1" applyBorder="1" applyProtection="1"/>
    <xf numFmtId="168" fontId="27" fillId="0" borderId="0" xfId="5" applyNumberFormat="1" applyFont="1" applyFill="1" applyBorder="1" applyProtection="1"/>
    <xf numFmtId="0" fontId="35" fillId="0" borderId="27" xfId="4" applyFont="1" applyBorder="1"/>
    <xf numFmtId="173" fontId="22" fillId="2" borderId="28" xfId="4" applyNumberFormat="1" applyFont="1" applyFill="1" applyBorder="1" applyAlignment="1" applyProtection="1">
      <alignment horizontal="center"/>
      <protection locked="0"/>
    </xf>
    <xf numFmtId="168" fontId="22" fillId="0" borderId="0" xfId="5" applyNumberFormat="1" applyFont="1" applyFill="1" applyBorder="1" applyProtection="1"/>
    <xf numFmtId="0" fontId="35" fillId="0" borderId="24" xfId="4" applyFont="1" applyBorder="1" applyAlignment="1">
      <alignment vertical="top" wrapText="1"/>
    </xf>
    <xf numFmtId="173" fontId="35" fillId="2" borderId="25" xfId="4" applyNumberFormat="1" applyFont="1" applyFill="1" applyBorder="1" applyAlignment="1" applyProtection="1">
      <alignment horizontal="center"/>
      <protection locked="0"/>
    </xf>
    <xf numFmtId="0" fontId="35" fillId="0" borderId="45" xfId="4" applyFont="1" applyBorder="1" applyAlignment="1">
      <alignment vertical="top" wrapText="1"/>
    </xf>
    <xf numFmtId="173" fontId="35" fillId="2" borderId="40" xfId="4" applyNumberFormat="1" applyFont="1" applyFill="1" applyBorder="1" applyAlignment="1" applyProtection="1">
      <alignment horizontal="center"/>
      <protection locked="0"/>
    </xf>
    <xf numFmtId="173" fontId="35" fillId="0" borderId="0" xfId="4" applyNumberFormat="1" applyFont="1" applyAlignment="1">
      <alignment horizontal="center"/>
    </xf>
    <xf numFmtId="168" fontId="35" fillId="0" borderId="0" xfId="4" applyNumberFormat="1" applyFont="1"/>
    <xf numFmtId="0" fontId="36" fillId="0" borderId="0" xfId="4" applyFont="1" applyAlignment="1">
      <alignment horizontal="right" vertical="center" wrapText="1"/>
    </xf>
    <xf numFmtId="173" fontId="36" fillId="0" borderId="0" xfId="4" applyNumberFormat="1" applyFont="1" applyAlignment="1">
      <alignment horizontal="center"/>
    </xf>
    <xf numFmtId="0" fontId="35" fillId="0" borderId="42" xfId="4" applyFont="1" applyBorder="1" applyAlignment="1">
      <alignment wrapText="1"/>
    </xf>
    <xf numFmtId="173" fontId="35" fillId="2" borderId="43" xfId="4" applyNumberFormat="1" applyFont="1" applyFill="1" applyBorder="1" applyAlignment="1" applyProtection="1">
      <alignment horizontal="center"/>
      <protection locked="0"/>
    </xf>
    <xf numFmtId="173" fontId="35" fillId="0" borderId="0" xfId="4" applyNumberFormat="1" applyFont="1"/>
    <xf numFmtId="0" fontId="36" fillId="0" borderId="0" xfId="4" applyFont="1" applyAlignment="1">
      <alignment horizontal="right" vertical="center"/>
    </xf>
    <xf numFmtId="173" fontId="27" fillId="0" borderId="0" xfId="4" applyNumberFormat="1" applyFont="1" applyAlignment="1">
      <alignment horizontal="center" vertical="center"/>
    </xf>
    <xf numFmtId="168" fontId="27" fillId="0" borderId="17" xfId="5" applyNumberFormat="1" applyFont="1" applyFill="1" applyBorder="1" applyAlignment="1" applyProtection="1">
      <alignment vertical="center"/>
    </xf>
    <xf numFmtId="168" fontId="27" fillId="0" borderId="0" xfId="5" applyNumberFormat="1" applyFont="1" applyFill="1" applyBorder="1" applyAlignment="1" applyProtection="1">
      <alignment vertical="center"/>
    </xf>
    <xf numFmtId="0" fontId="36" fillId="0" borderId="0" xfId="4" applyFont="1"/>
    <xf numFmtId="175" fontId="35" fillId="0" borderId="31" xfId="4" applyNumberFormat="1" applyFont="1" applyBorder="1"/>
    <xf numFmtId="0" fontId="35" fillId="0" borderId="32" xfId="4" applyFont="1" applyBorder="1"/>
    <xf numFmtId="173" fontId="35" fillId="2" borderId="32" xfId="4" applyNumberFormat="1" applyFont="1" applyFill="1" applyBorder="1" applyAlignment="1" applyProtection="1">
      <alignment horizontal="center"/>
      <protection locked="0"/>
    </xf>
    <xf numFmtId="175" fontId="35" fillId="0" borderId="33" xfId="4" applyNumberFormat="1" applyFont="1" applyBorder="1"/>
    <xf numFmtId="0" fontId="35" fillId="2" borderId="63" xfId="4" applyFont="1" applyFill="1" applyBorder="1" applyProtection="1">
      <protection locked="0"/>
    </xf>
    <xf numFmtId="0" fontId="35" fillId="2" borderId="34" xfId="4" applyFont="1" applyFill="1" applyBorder="1" applyProtection="1">
      <protection locked="0"/>
    </xf>
    <xf numFmtId="173" fontId="35" fillId="2" borderId="34" xfId="4" applyNumberFormat="1" applyFont="1" applyFill="1" applyBorder="1" applyAlignment="1" applyProtection="1">
      <alignment horizontal="center"/>
      <protection locked="0"/>
    </xf>
    <xf numFmtId="0" fontId="36" fillId="0" borderId="0" xfId="4" applyFont="1" applyAlignment="1">
      <alignment horizontal="right"/>
    </xf>
    <xf numFmtId="168" fontId="36" fillId="0" borderId="17" xfId="4" applyNumberFormat="1" applyFont="1" applyBorder="1"/>
    <xf numFmtId="168" fontId="36" fillId="0" borderId="0" xfId="4" applyNumberFormat="1" applyFont="1"/>
    <xf numFmtId="173" fontId="27" fillId="2" borderId="29" xfId="4" applyNumberFormat="1" applyFont="1" applyFill="1" applyBorder="1" applyAlignment="1" applyProtection="1">
      <alignment horizontal="center"/>
      <protection locked="0"/>
    </xf>
    <xf numFmtId="173" fontId="22" fillId="2" borderId="32" xfId="4" applyNumberFormat="1" applyFont="1" applyFill="1" applyBorder="1" applyAlignment="1" applyProtection="1">
      <alignment horizontal="center"/>
      <protection locked="0"/>
    </xf>
    <xf numFmtId="175" fontId="22" fillId="0" borderId="33" xfId="5" applyNumberFormat="1" applyFont="1" applyFill="1" applyBorder="1" applyProtection="1"/>
    <xf numFmtId="175" fontId="22" fillId="0" borderId="36" xfId="5" applyNumberFormat="1" applyFont="1" applyFill="1" applyBorder="1" applyProtection="1"/>
    <xf numFmtId="173" fontId="35" fillId="2" borderId="64" xfId="4" applyNumberFormat="1" applyFont="1" applyFill="1" applyBorder="1" applyAlignment="1" applyProtection="1">
      <alignment horizontal="center"/>
      <protection locked="0"/>
    </xf>
    <xf numFmtId="175" fontId="22" fillId="0" borderId="65" xfId="5" applyNumberFormat="1" applyFont="1" applyFill="1" applyBorder="1" applyProtection="1"/>
    <xf numFmtId="173" fontId="35" fillId="2" borderId="42" xfId="4" applyNumberFormat="1" applyFont="1" applyFill="1" applyBorder="1" applyAlignment="1" applyProtection="1">
      <alignment horizontal="center"/>
      <protection locked="0"/>
    </xf>
    <xf numFmtId="173" fontId="35" fillId="2" borderId="45" xfId="4" applyNumberFormat="1" applyFont="1" applyFill="1" applyBorder="1" applyAlignment="1" applyProtection="1">
      <alignment horizontal="center"/>
      <protection locked="0"/>
    </xf>
    <xf numFmtId="0" fontId="35" fillId="8" borderId="0" xfId="4" applyFont="1" applyFill="1"/>
    <xf numFmtId="0" fontId="35" fillId="8" borderId="0" xfId="4" applyFont="1" applyFill="1" applyAlignment="1">
      <alignment horizontal="center"/>
    </xf>
    <xf numFmtId="0" fontId="11" fillId="8" borderId="0" xfId="4" applyFont="1" applyFill="1"/>
    <xf numFmtId="0" fontId="37" fillId="0" borderId="0" xfId="0" applyFont="1"/>
    <xf numFmtId="167" fontId="30" fillId="0" borderId="0" xfId="0" applyNumberFormat="1" applyFont="1"/>
    <xf numFmtId="4" fontId="30" fillId="0" borderId="0" xfId="0" applyNumberFormat="1" applyFont="1"/>
    <xf numFmtId="4" fontId="38" fillId="0" borderId="8" xfId="0" applyNumberFormat="1" applyFont="1" applyBorder="1"/>
    <xf numFmtId="167" fontId="37" fillId="0" borderId="8" xfId="0" applyNumberFormat="1" applyFont="1" applyBorder="1" applyAlignment="1">
      <alignment horizontal="center"/>
    </xf>
    <xf numFmtId="0" fontId="37" fillId="0" borderId="8" xfId="0" applyFont="1" applyBorder="1" applyAlignment="1">
      <alignment horizontal="center"/>
    </xf>
    <xf numFmtId="0" fontId="37" fillId="0" borderId="0" xfId="0" applyFont="1" applyAlignment="1">
      <alignment horizontal="center"/>
    </xf>
    <xf numFmtId="167" fontId="38" fillId="0" borderId="46" xfId="0" applyNumberFormat="1" applyFont="1" applyBorder="1"/>
    <xf numFmtId="3" fontId="38" fillId="2" borderId="8" xfId="0" applyNumberFormat="1" applyFont="1" applyFill="1" applyBorder="1" applyAlignment="1" applyProtection="1">
      <alignment horizontal="center"/>
      <protection locked="0"/>
    </xf>
    <xf numFmtId="167" fontId="30" fillId="0" borderId="8" xfId="0" applyNumberFormat="1" applyFont="1" applyBorder="1"/>
    <xf numFmtId="170" fontId="30" fillId="0" borderId="8" xfId="0" applyNumberFormat="1" applyFont="1" applyBorder="1"/>
    <xf numFmtId="169" fontId="30" fillId="0" borderId="8" xfId="0" applyNumberFormat="1" applyFont="1" applyBorder="1"/>
    <xf numFmtId="167" fontId="37" fillId="0" borderId="8" xfId="0" applyNumberFormat="1" applyFont="1" applyBorder="1" applyAlignment="1">
      <alignment vertical="center"/>
    </xf>
    <xf numFmtId="170" fontId="37" fillId="0" borderId="8" xfId="0" applyNumberFormat="1" applyFont="1" applyBorder="1" applyAlignment="1">
      <alignment vertical="center"/>
    </xf>
    <xf numFmtId="4" fontId="37" fillId="0" borderId="0" xfId="0" applyNumberFormat="1" applyFont="1" applyAlignment="1">
      <alignment vertical="center"/>
    </xf>
    <xf numFmtId="167" fontId="37" fillId="0" borderId="46" xfId="0" applyNumberFormat="1" applyFont="1" applyBorder="1" applyAlignment="1">
      <alignment vertical="center"/>
    </xf>
    <xf numFmtId="169" fontId="37" fillId="0" borderId="8" xfId="0" applyNumberFormat="1" applyFont="1" applyBorder="1" applyAlignment="1">
      <alignment vertical="center"/>
    </xf>
    <xf numFmtId="169" fontId="30" fillId="0" borderId="0" xfId="0" applyNumberFormat="1" applyFont="1"/>
    <xf numFmtId="169" fontId="37" fillId="0" borderId="8" xfId="0" applyNumberFormat="1" applyFont="1" applyBorder="1" applyAlignment="1">
      <alignment horizontal="center"/>
    </xf>
    <xf numFmtId="167" fontId="37" fillId="0" borderId="46" xfId="0" applyNumberFormat="1" applyFont="1" applyBorder="1"/>
    <xf numFmtId="167" fontId="37" fillId="0" borderId="8" xfId="0" applyNumberFormat="1" applyFont="1" applyBorder="1"/>
    <xf numFmtId="169" fontId="30" fillId="0" borderId="37" xfId="0" applyNumberFormat="1" applyFont="1" applyBorder="1"/>
    <xf numFmtId="44" fontId="37" fillId="0" borderId="8" xfId="0" applyNumberFormat="1" applyFont="1" applyBorder="1" applyAlignment="1">
      <alignment horizontal="left" vertical="center"/>
    </xf>
    <xf numFmtId="171" fontId="37" fillId="0" borderId="46" xfId="0" applyNumberFormat="1" applyFont="1" applyBorder="1" applyAlignment="1">
      <alignment horizontal="left" vertical="center"/>
    </xf>
    <xf numFmtId="167" fontId="30" fillId="0" borderId="46" xfId="0" applyNumberFormat="1" applyFont="1" applyBorder="1"/>
    <xf numFmtId="171" fontId="37" fillId="2" borderId="8" xfId="0" applyNumberFormat="1" applyFont="1" applyFill="1" applyBorder="1" applyAlignment="1" applyProtection="1">
      <alignment horizontal="left" vertical="center"/>
      <protection locked="0"/>
    </xf>
    <xf numFmtId="167" fontId="38" fillId="0" borderId="8" xfId="0" applyNumberFormat="1" applyFont="1" applyBorder="1"/>
    <xf numFmtId="44" fontId="30" fillId="0" borderId="0" xfId="0" applyNumberFormat="1" applyFont="1" applyAlignment="1">
      <alignment horizontal="center" vertical="center" textRotation="90"/>
    </xf>
    <xf numFmtId="44" fontId="37" fillId="0" borderId="0" xfId="0" applyNumberFormat="1" applyFont="1" applyAlignment="1">
      <alignment horizontal="left" vertical="center"/>
    </xf>
    <xf numFmtId="171" fontId="37" fillId="0" borderId="0" xfId="0" applyNumberFormat="1" applyFont="1" applyAlignment="1">
      <alignment horizontal="left" vertical="center"/>
    </xf>
    <xf numFmtId="167" fontId="38" fillId="0" borderId="0" xfId="0" applyNumberFormat="1" applyFont="1"/>
    <xf numFmtId="3" fontId="38" fillId="0" borderId="0" xfId="0" applyNumberFormat="1" applyFont="1" applyAlignment="1">
      <alignment horizontal="center"/>
    </xf>
    <xf numFmtId="170" fontId="30" fillId="0" borderId="0" xfId="0" applyNumberFormat="1" applyFont="1"/>
    <xf numFmtId="0" fontId="30" fillId="0" borderId="0" xfId="0" applyFont="1" applyAlignment="1">
      <alignment horizontal="right" vertical="top" wrapText="1"/>
    </xf>
    <xf numFmtId="10" fontId="30" fillId="0" borderId="0" xfId="7" applyNumberFormat="1" applyFont="1" applyFill="1" applyBorder="1" applyAlignment="1" applyProtection="1">
      <alignment horizontal="center" vertical="top"/>
    </xf>
    <xf numFmtId="0" fontId="30" fillId="0" borderId="0" xfId="0" applyFont="1" applyAlignment="1">
      <alignment vertical="top"/>
    </xf>
    <xf numFmtId="171" fontId="30" fillId="0" borderId="0" xfId="0" applyNumberFormat="1" applyFont="1"/>
    <xf numFmtId="169" fontId="37" fillId="0" borderId="0" xfId="0" applyNumberFormat="1" applyFont="1" applyAlignment="1">
      <alignment vertical="center"/>
    </xf>
    <xf numFmtId="0" fontId="30" fillId="0" borderId="0" xfId="0" applyFont="1" applyAlignment="1">
      <alignment vertical="top" wrapText="1"/>
    </xf>
    <xf numFmtId="0" fontId="30" fillId="0" borderId="10" xfId="0" applyFont="1" applyBorder="1" applyAlignment="1">
      <alignment horizontal="center" wrapText="1"/>
    </xf>
    <xf numFmtId="10" fontId="38" fillId="2" borderId="8" xfId="7" applyNumberFormat="1" applyFont="1" applyFill="1" applyBorder="1" applyAlignment="1" applyProtection="1">
      <alignment horizontal="center"/>
      <protection locked="0"/>
    </xf>
    <xf numFmtId="4" fontId="37" fillId="0" borderId="0" xfId="0" applyNumberFormat="1" applyFont="1"/>
    <xf numFmtId="167" fontId="37" fillId="0" borderId="0" xfId="0" applyNumberFormat="1" applyFont="1"/>
    <xf numFmtId="0" fontId="30" fillId="8" borderId="0" xfId="0" applyFont="1" applyFill="1"/>
    <xf numFmtId="4" fontId="30" fillId="8" borderId="0" xfId="0" applyNumberFormat="1" applyFont="1" applyFill="1"/>
    <xf numFmtId="167" fontId="30" fillId="8" borderId="0" xfId="0" applyNumberFormat="1" applyFont="1" applyFill="1"/>
    <xf numFmtId="0" fontId="0" fillId="8" borderId="0" xfId="0" applyFill="1"/>
    <xf numFmtId="0" fontId="25" fillId="0" borderId="13" xfId="3" applyFont="1" applyBorder="1"/>
    <xf numFmtId="0" fontId="25" fillId="0" borderId="12" xfId="3" applyFont="1" applyBorder="1"/>
    <xf numFmtId="0" fontId="25" fillId="0" borderId="0" xfId="3" applyFont="1"/>
    <xf numFmtId="0" fontId="25" fillId="0" borderId="15" xfId="3" applyFont="1" applyBorder="1"/>
    <xf numFmtId="0" fontId="25" fillId="0" borderId="14" xfId="3" applyFont="1" applyBorder="1"/>
    <xf numFmtId="0" fontId="27" fillId="0" borderId="0" xfId="3" applyFont="1"/>
    <xf numFmtId="0" fontId="27" fillId="0" borderId="18" xfId="3" applyFont="1" applyBorder="1"/>
    <xf numFmtId="0" fontId="27" fillId="0" borderId="47" xfId="3" applyFont="1" applyBorder="1"/>
    <xf numFmtId="0" fontId="27" fillId="0" borderId="0" xfId="3" applyFont="1" applyAlignment="1">
      <alignment horizontal="center"/>
    </xf>
    <xf numFmtId="0" fontId="31" fillId="0" borderId="0" xfId="3" applyFont="1" applyAlignment="1">
      <alignment horizontal="center" wrapText="1"/>
    </xf>
    <xf numFmtId="0" fontId="27" fillId="0" borderId="0" xfId="3" applyFont="1" applyAlignment="1">
      <alignment horizontal="centerContinuous"/>
    </xf>
    <xf numFmtId="0" fontId="27" fillId="0" borderId="16" xfId="3" applyFont="1" applyBorder="1" applyAlignment="1">
      <alignment horizontal="centerContinuous"/>
    </xf>
    <xf numFmtId="0" fontId="31" fillId="0" borderId="0" xfId="3" applyFont="1" applyAlignment="1">
      <alignment vertical="center"/>
    </xf>
    <xf numFmtId="0" fontId="31" fillId="0" borderId="16" xfId="3" applyFont="1" applyBorder="1" applyAlignment="1">
      <alignment vertical="center"/>
    </xf>
    <xf numFmtId="0" fontId="31" fillId="0" borderId="0" xfId="3" applyFont="1" applyAlignment="1">
      <alignment wrapText="1"/>
    </xf>
    <xf numFmtId="0" fontId="31" fillId="0" borderId="0" xfId="3" applyFont="1" applyAlignment="1">
      <alignment horizontal="left"/>
    </xf>
    <xf numFmtId="0" fontId="25" fillId="0" borderId="16" xfId="3" applyFont="1" applyBorder="1"/>
    <xf numFmtId="44" fontId="37" fillId="0" borderId="15" xfId="0" applyNumberFormat="1" applyFont="1" applyBorder="1" applyAlignment="1">
      <alignment horizontal="center" vertical="center" wrapText="1"/>
    </xf>
    <xf numFmtId="0" fontId="31" fillId="0" borderId="0" xfId="3" applyFont="1" applyAlignment="1">
      <alignment horizontal="center"/>
    </xf>
    <xf numFmtId="0" fontId="20" fillId="0" borderId="0" xfId="3" applyFont="1" applyAlignment="1">
      <alignment horizontal="left" wrapText="1"/>
    </xf>
    <xf numFmtId="0" fontId="31" fillId="0" borderId="0" xfId="3" applyFont="1" applyAlignment="1">
      <alignment horizontal="center" vertical="center"/>
    </xf>
    <xf numFmtId="164" fontId="25" fillId="0" borderId="0" xfId="3" applyNumberFormat="1" applyFont="1"/>
    <xf numFmtId="0" fontId="20" fillId="0" borderId="0" xfId="3" applyFont="1"/>
    <xf numFmtId="0" fontId="27" fillId="0" borderId="16" xfId="3" applyFont="1" applyBorder="1" applyAlignment="1">
      <alignment horizontal="center"/>
    </xf>
    <xf numFmtId="172" fontId="25" fillId="0" borderId="0" xfId="3" applyNumberFormat="1" applyFont="1"/>
    <xf numFmtId="0" fontId="20" fillId="0" borderId="0" xfId="3" applyFont="1" applyAlignment="1">
      <alignment wrapText="1"/>
    </xf>
    <xf numFmtId="169" fontId="25" fillId="0" borderId="0" xfId="3" applyNumberFormat="1" applyFont="1"/>
    <xf numFmtId="169" fontId="25" fillId="2" borderId="8" xfId="3" applyNumberFormat="1" applyFont="1" applyFill="1" applyBorder="1" applyProtection="1">
      <protection locked="0"/>
    </xf>
    <xf numFmtId="169" fontId="25" fillId="0" borderId="8" xfId="3" applyNumberFormat="1" applyFont="1" applyBorder="1"/>
    <xf numFmtId="168" fontId="25" fillId="0" borderId="0" xfId="3" applyNumberFormat="1" applyFont="1"/>
    <xf numFmtId="168" fontId="25" fillId="0" borderId="8" xfId="3" applyNumberFormat="1" applyFont="1" applyBorder="1"/>
    <xf numFmtId="168" fontId="25" fillId="0" borderId="16" xfId="3" applyNumberFormat="1" applyFont="1" applyBorder="1"/>
    <xf numFmtId="10" fontId="25" fillId="2" borderId="8" xfId="3" applyNumberFormat="1" applyFont="1" applyFill="1" applyBorder="1" applyProtection="1">
      <protection locked="0"/>
    </xf>
    <xf numFmtId="10" fontId="25" fillId="0" borderId="0" xfId="3" applyNumberFormat="1" applyFont="1"/>
    <xf numFmtId="0" fontId="31" fillId="0" borderId="0" xfId="3" applyFont="1"/>
    <xf numFmtId="0" fontId="25" fillId="0" borderId="0" xfId="3" applyFont="1" applyAlignment="1">
      <alignment horizontal="right"/>
    </xf>
    <xf numFmtId="0" fontId="25" fillId="0" borderId="16" xfId="3" applyFont="1" applyBorder="1" applyAlignment="1">
      <alignment horizontal="right"/>
    </xf>
    <xf numFmtId="10" fontId="42" fillId="0" borderId="0" xfId="3" applyNumberFormat="1" applyFont="1"/>
    <xf numFmtId="4" fontId="25" fillId="0" borderId="0" xfId="3" applyNumberFormat="1" applyFont="1"/>
    <xf numFmtId="164" fontId="25" fillId="0" borderId="16" xfId="3" applyNumberFormat="1" applyFont="1" applyBorder="1"/>
    <xf numFmtId="164" fontId="42" fillId="0" borderId="0" xfId="3" applyNumberFormat="1" applyFont="1"/>
    <xf numFmtId="10" fontId="42" fillId="0" borderId="0" xfId="7" applyNumberFormat="1" applyFont="1" applyBorder="1" applyProtection="1"/>
    <xf numFmtId="10" fontId="39" fillId="0" borderId="0" xfId="7" applyNumberFormat="1" applyFont="1" applyBorder="1" applyAlignment="1" applyProtection="1">
      <alignment vertical="top"/>
    </xf>
    <xf numFmtId="10" fontId="39" fillId="0" borderId="0" xfId="7" applyNumberFormat="1" applyFont="1" applyBorder="1" applyProtection="1"/>
    <xf numFmtId="4" fontId="31" fillId="0" borderId="0" xfId="3" applyNumberFormat="1" applyFont="1"/>
    <xf numFmtId="164" fontId="31" fillId="0" borderId="0" xfId="3" applyNumberFormat="1" applyFont="1"/>
    <xf numFmtId="164" fontId="31" fillId="0" borderId="16" xfId="3" applyNumberFormat="1" applyFont="1" applyBorder="1"/>
    <xf numFmtId="164" fontId="31" fillId="0" borderId="17" xfId="3" applyNumberFormat="1" applyFont="1" applyBorder="1"/>
    <xf numFmtId="0" fontId="25" fillId="8" borderId="0" xfId="3" applyFont="1" applyFill="1"/>
    <xf numFmtId="0" fontId="25" fillId="8" borderId="0" xfId="3" applyFont="1" applyFill="1" applyAlignment="1">
      <alignment vertical="top"/>
    </xf>
    <xf numFmtId="10" fontId="39" fillId="8" borderId="0" xfId="7" applyNumberFormat="1" applyFont="1" applyFill="1" applyBorder="1" applyProtection="1"/>
    <xf numFmtId="4" fontId="31" fillId="8" borderId="0" xfId="3" applyNumberFormat="1" applyFont="1" applyFill="1"/>
    <xf numFmtId="164" fontId="31" fillId="8" borderId="0" xfId="3" applyNumberFormat="1" applyFont="1" applyFill="1"/>
    <xf numFmtId="164" fontId="25" fillId="8" borderId="0" xfId="3" applyNumberFormat="1" applyFont="1" applyFill="1"/>
    <xf numFmtId="0" fontId="25" fillId="8" borderId="10" xfId="3" applyFont="1" applyFill="1" applyBorder="1" applyAlignment="1">
      <alignment wrapText="1"/>
    </xf>
    <xf numFmtId="4" fontId="25" fillId="8" borderId="0" xfId="3" applyNumberFormat="1" applyFont="1" applyFill="1"/>
    <xf numFmtId="0" fontId="41" fillId="0" borderId="0" xfId="3" applyFont="1"/>
    <xf numFmtId="4" fontId="25" fillId="0" borderId="0" xfId="3" applyNumberFormat="1" applyFont="1" applyAlignment="1">
      <alignment horizontal="center" vertical="top" wrapText="1"/>
    </xf>
    <xf numFmtId="0" fontId="42" fillId="0" borderId="0" xfId="3" applyFont="1" applyAlignment="1">
      <alignment horizontal="right"/>
    </xf>
    <xf numFmtId="0" fontId="25" fillId="0" borderId="19" xfId="3" applyFont="1" applyBorder="1"/>
    <xf numFmtId="0" fontId="25" fillId="0" borderId="20" xfId="3" applyFont="1" applyBorder="1"/>
    <xf numFmtId="0" fontId="41" fillId="0" borderId="0" xfId="14" applyFont="1"/>
    <xf numFmtId="0" fontId="41" fillId="0" borderId="0" xfId="14" applyFont="1" applyAlignment="1">
      <alignment horizontal="center"/>
    </xf>
    <xf numFmtId="0" fontId="41" fillId="8" borderId="0" xfId="14" applyFont="1" applyFill="1"/>
    <xf numFmtId="0" fontId="41" fillId="0" borderId="0" xfId="14" applyFont="1" applyAlignment="1">
      <alignment vertical="center"/>
    </xf>
    <xf numFmtId="0" fontId="41" fillId="9" borderId="0" xfId="14" applyFont="1" applyFill="1"/>
    <xf numFmtId="0" fontId="41" fillId="8" borderId="0" xfId="14" applyFont="1" applyFill="1" applyAlignment="1">
      <alignment horizontal="left" vertical="top" wrapText="1"/>
    </xf>
    <xf numFmtId="178" fontId="22" fillId="0" borderId="13" xfId="0" applyNumberFormat="1" applyFont="1" applyBorder="1" applyAlignment="1">
      <alignment vertical="center"/>
    </xf>
    <xf numFmtId="178" fontId="28" fillId="0" borderId="0" xfId="1" applyNumberFormat="1" applyFont="1" applyAlignment="1">
      <alignment vertical="center"/>
    </xf>
    <xf numFmtId="178" fontId="29" fillId="0" borderId="13" xfId="0" applyNumberFormat="1" applyFont="1" applyBorder="1" applyAlignment="1">
      <alignment vertical="center"/>
    </xf>
    <xf numFmtId="178" fontId="29" fillId="0" borderId="0" xfId="0" applyNumberFormat="1" applyFont="1" applyAlignment="1">
      <alignment vertical="center"/>
    </xf>
    <xf numFmtId="178" fontId="29" fillId="0" borderId="20" xfId="0" applyNumberFormat="1" applyFont="1" applyBorder="1" applyAlignment="1">
      <alignment vertical="center"/>
    </xf>
    <xf numFmtId="178" fontId="20" fillId="0" borderId="13" xfId="0" applyNumberFormat="1" applyFont="1" applyBorder="1" applyAlignment="1">
      <alignment vertical="center"/>
    </xf>
    <xf numFmtId="178" fontId="29" fillId="0" borderId="0" xfId="0" applyNumberFormat="1" applyFont="1" applyAlignment="1" applyProtection="1">
      <alignment vertical="center"/>
      <protection hidden="1"/>
    </xf>
    <xf numFmtId="178" fontId="31" fillId="0" borderId="5" xfId="1" applyNumberFormat="1" applyFont="1" applyBorder="1" applyAlignment="1">
      <alignment horizontal="center" wrapText="1"/>
    </xf>
    <xf numFmtId="178" fontId="25" fillId="0" borderId="0" xfId="1" applyNumberFormat="1" applyFont="1"/>
    <xf numFmtId="178" fontId="31" fillId="0" borderId="0" xfId="1" applyNumberFormat="1" applyFont="1"/>
    <xf numFmtId="179" fontId="25" fillId="0" borderId="8" xfId="6" applyNumberFormat="1" applyFont="1" applyFill="1" applyBorder="1" applyAlignment="1" applyProtection="1">
      <alignment horizontal="right" vertical="top"/>
    </xf>
    <xf numFmtId="179" fontId="25" fillId="0" borderId="8" xfId="1" applyNumberFormat="1" applyFont="1" applyBorder="1" applyAlignment="1">
      <alignment horizontal="right" vertical="top"/>
    </xf>
    <xf numFmtId="179" fontId="25" fillId="0" borderId="8" xfId="1" applyNumberFormat="1" applyFont="1" applyBorder="1" applyAlignment="1">
      <alignment vertical="top"/>
    </xf>
    <xf numFmtId="179" fontId="25" fillId="0" borderId="0" xfId="6" applyNumberFormat="1" applyFont="1" applyFill="1" applyBorder="1" applyAlignment="1" applyProtection="1">
      <alignment horizontal="right" vertical="top"/>
    </xf>
    <xf numFmtId="179" fontId="25" fillId="0" borderId="0" xfId="1" applyNumberFormat="1" applyFont="1" applyAlignment="1">
      <alignment horizontal="right" vertical="top"/>
    </xf>
    <xf numFmtId="179" fontId="25" fillId="0" borderId="0" xfId="1" applyNumberFormat="1" applyFont="1" applyAlignment="1">
      <alignment vertical="top"/>
    </xf>
    <xf numFmtId="179" fontId="25" fillId="0" borderId="10" xfId="6" applyNumberFormat="1" applyFont="1" applyFill="1" applyBorder="1" applyAlignment="1" applyProtection="1">
      <alignment horizontal="right" vertical="top"/>
    </xf>
    <xf numFmtId="179" fontId="33" fillId="3" borderId="8" xfId="1" applyNumberFormat="1" applyFont="1" applyFill="1" applyBorder="1" applyAlignment="1" applyProtection="1">
      <alignment horizontal="right" vertical="top"/>
      <protection locked="0"/>
    </xf>
    <xf numFmtId="179" fontId="25" fillId="0" borderId="10" xfId="1" applyNumberFormat="1" applyFont="1" applyBorder="1" applyAlignment="1">
      <alignment horizontal="right" vertical="top"/>
    </xf>
    <xf numFmtId="179" fontId="25" fillId="0" borderId="48" xfId="1" applyNumberFormat="1" applyFont="1" applyBorder="1" applyAlignment="1">
      <alignment vertical="top"/>
    </xf>
    <xf numFmtId="179" fontId="31" fillId="0" borderId="0" xfId="1" applyNumberFormat="1" applyFont="1" applyAlignment="1">
      <alignment horizontal="right" vertical="top"/>
    </xf>
    <xf numFmtId="179" fontId="31" fillId="0" borderId="0" xfId="1" applyNumberFormat="1" applyFont="1" applyAlignment="1">
      <alignment vertical="top"/>
    </xf>
    <xf numFmtId="179" fontId="33" fillId="4" borderId="8" xfId="1" applyNumberFormat="1" applyFont="1" applyFill="1" applyBorder="1" applyAlignment="1" applyProtection="1">
      <alignment horizontal="right" vertical="top"/>
      <protection locked="0"/>
    </xf>
    <xf numFmtId="179" fontId="25" fillId="0" borderId="0" xfId="1" applyNumberFormat="1" applyFont="1"/>
    <xf numFmtId="179" fontId="25" fillId="10" borderId="0" xfId="6" applyNumberFormat="1" applyFont="1" applyFill="1" applyBorder="1" applyAlignment="1" applyProtection="1">
      <alignment horizontal="right" vertical="top"/>
    </xf>
    <xf numFmtId="179" fontId="25" fillId="10" borderId="0" xfId="1" applyNumberFormat="1" applyFont="1" applyFill="1"/>
    <xf numFmtId="179" fontId="25" fillId="10" borderId="0" xfId="1" applyNumberFormat="1" applyFont="1" applyFill="1" applyAlignment="1">
      <alignment horizontal="right" vertical="top"/>
    </xf>
    <xf numFmtId="179" fontId="31" fillId="10" borderId="0" xfId="1" applyNumberFormat="1" applyFont="1" applyFill="1" applyAlignment="1">
      <alignment horizontal="right" vertical="top"/>
    </xf>
    <xf numFmtId="179" fontId="25" fillId="8" borderId="0" xfId="6" applyNumberFormat="1" applyFont="1" applyFill="1" applyBorder="1" applyAlignment="1" applyProtection="1">
      <alignment horizontal="right" vertical="top"/>
    </xf>
    <xf numFmtId="179" fontId="25" fillId="8" borderId="0" xfId="1" applyNumberFormat="1" applyFont="1" applyFill="1" applyAlignment="1">
      <alignment horizontal="right" vertical="top"/>
    </xf>
    <xf numFmtId="179" fontId="31" fillId="0" borderId="0" xfId="6" applyNumberFormat="1" applyFont="1" applyFill="1" applyBorder="1" applyAlignment="1" applyProtection="1">
      <alignment horizontal="right" vertical="top"/>
    </xf>
    <xf numFmtId="42" fontId="25" fillId="0" borderId="0" xfId="3" applyNumberFormat="1" applyFont="1"/>
    <xf numFmtId="42" fontId="20" fillId="0" borderId="0" xfId="3" applyNumberFormat="1" applyFont="1"/>
    <xf numFmtId="42" fontId="31" fillId="0" borderId="0" xfId="3" applyNumberFormat="1" applyFont="1" applyAlignment="1">
      <alignment wrapText="1"/>
    </xf>
    <xf numFmtId="42" fontId="31" fillId="0" borderId="0" xfId="3" applyNumberFormat="1" applyFont="1" applyAlignment="1">
      <alignment horizontal="center" wrapText="1"/>
    </xf>
    <xf numFmtId="42" fontId="31" fillId="0" borderId="0" xfId="3" applyNumberFormat="1" applyFont="1" applyAlignment="1">
      <alignment horizontal="center" vertical="center"/>
    </xf>
    <xf numFmtId="42" fontId="31" fillId="0" borderId="0" xfId="3" applyNumberFormat="1" applyFont="1" applyAlignment="1">
      <alignment horizontal="right" wrapText="1"/>
    </xf>
    <xf numFmtId="179" fontId="25" fillId="0" borderId="0" xfId="3" applyNumberFormat="1" applyFont="1"/>
    <xf numFmtId="179" fontId="25" fillId="0" borderId="8" xfId="3" applyNumberFormat="1" applyFont="1" applyBorder="1"/>
    <xf numFmtId="179" fontId="31" fillId="0" borderId="17" xfId="3" applyNumberFormat="1" applyFont="1" applyBorder="1"/>
    <xf numFmtId="179" fontId="31" fillId="0" borderId="0" xfId="3" applyNumberFormat="1" applyFont="1"/>
    <xf numFmtId="179" fontId="31" fillId="0" borderId="16" xfId="3" applyNumberFormat="1" applyFont="1" applyBorder="1"/>
    <xf numFmtId="179" fontId="25" fillId="2" borderId="0" xfId="3" applyNumberFormat="1" applyFont="1" applyFill="1"/>
    <xf numFmtId="179" fontId="25" fillId="8" borderId="0" xfId="3" applyNumberFormat="1" applyFont="1" applyFill="1"/>
    <xf numFmtId="179" fontId="25" fillId="0" borderId="16" xfId="3" applyNumberFormat="1" applyFont="1" applyBorder="1"/>
    <xf numFmtId="177" fontId="25" fillId="0" borderId="0" xfId="3" applyNumberFormat="1" applyFont="1"/>
    <xf numFmtId="177" fontId="31" fillId="0" borderId="17" xfId="3" applyNumberFormat="1" applyFont="1" applyBorder="1"/>
    <xf numFmtId="177" fontId="31" fillId="0" borderId="0" xfId="3" applyNumberFormat="1" applyFont="1"/>
    <xf numFmtId="177" fontId="31" fillId="0" borderId="16" xfId="3" applyNumberFormat="1" applyFont="1" applyBorder="1"/>
    <xf numFmtId="44" fontId="31" fillId="0" borderId="0" xfId="3" applyNumberFormat="1" applyFont="1"/>
    <xf numFmtId="44" fontId="25" fillId="0" borderId="0" xfId="3" applyNumberFormat="1" applyFont="1"/>
    <xf numFmtId="44" fontId="31" fillId="0" borderId="17" xfId="3" applyNumberFormat="1" applyFont="1" applyBorder="1"/>
    <xf numFmtId="172" fontId="31" fillId="0" borderId="17" xfId="3" applyNumberFormat="1" applyFont="1" applyBorder="1"/>
    <xf numFmtId="172" fontId="31" fillId="0" borderId="0" xfId="3" applyNumberFormat="1" applyFont="1"/>
    <xf numFmtId="179" fontId="31" fillId="0" borderId="0" xfId="3" applyNumberFormat="1" applyFont="1" applyAlignment="1">
      <alignment horizontal="center" vertical="center"/>
    </xf>
    <xf numFmtId="0" fontId="35" fillId="8" borderId="32" xfId="4" applyFont="1" applyFill="1" applyBorder="1"/>
    <xf numFmtId="0" fontId="45" fillId="8" borderId="32" xfId="4" applyFont="1" applyFill="1" applyBorder="1"/>
    <xf numFmtId="0" fontId="41" fillId="8" borderId="0" xfId="14" applyFont="1" applyFill="1" applyAlignment="1">
      <alignment horizontal="left" vertical="top"/>
    </xf>
    <xf numFmtId="176" fontId="44" fillId="8" borderId="0" xfId="14" applyNumberFormat="1" applyFont="1" applyFill="1" applyAlignment="1">
      <alignment horizontal="left"/>
    </xf>
    <xf numFmtId="176" fontId="41" fillId="8" borderId="0" xfId="14" applyNumberFormat="1" applyFont="1" applyFill="1" applyAlignment="1">
      <alignment horizontal="left" vertical="center"/>
    </xf>
    <xf numFmtId="176" fontId="41" fillId="8" borderId="0" xfId="14" applyNumberFormat="1" applyFont="1" applyFill="1" applyAlignment="1">
      <alignment horizontal="center"/>
    </xf>
    <xf numFmtId="0" fontId="41" fillId="8" borderId="0" xfId="14" applyFont="1" applyFill="1" applyAlignment="1">
      <alignment horizontal="left"/>
    </xf>
    <xf numFmtId="0" fontId="41" fillId="8" borderId="0" xfId="14" applyFont="1" applyFill="1" applyAlignment="1">
      <alignment horizontal="center"/>
    </xf>
    <xf numFmtId="0" fontId="41" fillId="8" borderId="0" xfId="14" applyFont="1" applyFill="1" applyAlignment="1">
      <alignment horizontal="center" vertical="top" wrapText="1"/>
    </xf>
    <xf numFmtId="0" fontId="41" fillId="8" borderId="0" xfId="14" applyFont="1" applyFill="1" applyAlignment="1">
      <alignment horizontal="left" vertical="center" wrapText="1"/>
    </xf>
    <xf numFmtId="176" fontId="44" fillId="8" borderId="0" xfId="14" applyNumberFormat="1" applyFont="1" applyFill="1" applyAlignment="1">
      <alignment horizontal="center"/>
    </xf>
    <xf numFmtId="0" fontId="44" fillId="8" borderId="8" xfId="14" applyFont="1" applyFill="1" applyBorder="1" applyAlignment="1">
      <alignment horizontal="center" vertical="center" wrapText="1"/>
    </xf>
    <xf numFmtId="0" fontId="41" fillId="8" borderId="8" xfId="14" applyFont="1" applyFill="1" applyBorder="1" applyAlignment="1">
      <alignment horizontal="center"/>
    </xf>
    <xf numFmtId="0" fontId="44" fillId="8" borderId="0" xfId="14" applyFont="1" applyFill="1" applyAlignment="1">
      <alignment horizontal="left" vertical="center" wrapText="1"/>
    </xf>
    <xf numFmtId="0" fontId="19" fillId="8" borderId="0" xfId="1" applyFont="1" applyFill="1"/>
    <xf numFmtId="4" fontId="19" fillId="8" borderId="0" xfId="1" applyNumberFormat="1" applyFont="1" applyFill="1" applyAlignment="1">
      <alignment horizontal="right"/>
    </xf>
    <xf numFmtId="0" fontId="19" fillId="8" borderId="0" xfId="1" applyFont="1" applyFill="1" applyAlignment="1">
      <alignment horizontal="left"/>
    </xf>
    <xf numFmtId="0" fontId="19" fillId="8" borderId="0" xfId="1" applyFont="1" applyFill="1" applyAlignment="1">
      <alignment horizontal="right"/>
    </xf>
    <xf numFmtId="167" fontId="19" fillId="8" borderId="0" xfId="1" applyNumberFormat="1" applyFont="1" applyFill="1" applyAlignment="1">
      <alignment horizontal="right"/>
    </xf>
    <xf numFmtId="172" fontId="19" fillId="8" borderId="0" xfId="1" applyNumberFormat="1" applyFont="1" applyFill="1" applyAlignment="1">
      <alignment horizontal="right"/>
    </xf>
    <xf numFmtId="0" fontId="19" fillId="8" borderId="0" xfId="1" applyFont="1" applyFill="1" applyAlignment="1">
      <alignment horizontal="center"/>
    </xf>
    <xf numFmtId="0" fontId="15" fillId="8" borderId="0" xfId="1" applyFont="1" applyFill="1"/>
    <xf numFmtId="0" fontId="38" fillId="0" borderId="17" xfId="0" applyFont="1" applyBorder="1" applyAlignment="1">
      <alignment horizontal="justify" vertical="center" wrapText="1"/>
    </xf>
    <xf numFmtId="0" fontId="38" fillId="0" borderId="62" xfId="0" applyFont="1" applyBorder="1" applyAlignment="1">
      <alignment horizontal="justify" vertical="center" wrapText="1"/>
    </xf>
    <xf numFmtId="0" fontId="20" fillId="8" borderId="8" xfId="14" applyFont="1" applyFill="1" applyBorder="1" applyAlignment="1">
      <alignment horizontal="left" vertical="center" wrapText="1"/>
    </xf>
    <xf numFmtId="0" fontId="20" fillId="8" borderId="8" xfId="14" applyFont="1" applyFill="1" applyBorder="1" applyAlignment="1">
      <alignment horizontal="center" vertical="center" wrapText="1"/>
    </xf>
    <xf numFmtId="176" fontId="20" fillId="8" borderId="8" xfId="14" applyNumberFormat="1" applyFont="1" applyFill="1" applyBorder="1" applyAlignment="1">
      <alignment horizontal="center" vertical="center"/>
    </xf>
    <xf numFmtId="0" fontId="20" fillId="8" borderId="8" xfId="14" applyFont="1" applyFill="1" applyBorder="1" applyAlignment="1">
      <alignment horizontal="left" vertical="center"/>
    </xf>
    <xf numFmtId="0" fontId="29" fillId="8" borderId="8" xfId="14" applyFont="1" applyFill="1" applyBorder="1" applyAlignment="1">
      <alignment horizontal="center" vertical="center" wrapText="1"/>
    </xf>
    <xf numFmtId="0" fontId="29" fillId="8" borderId="8" xfId="14" applyFont="1" applyFill="1" applyBorder="1" applyAlignment="1">
      <alignment horizontal="center" vertical="center"/>
    </xf>
    <xf numFmtId="176" fontId="29" fillId="8" borderId="8" xfId="14" applyNumberFormat="1" applyFont="1" applyFill="1" applyBorder="1" applyAlignment="1">
      <alignment horizontal="center" vertical="center" wrapText="1"/>
    </xf>
    <xf numFmtId="0" fontId="30" fillId="0" borderId="0" xfId="0" applyFont="1" applyAlignment="1">
      <alignment horizontal="left" vertical="center"/>
    </xf>
    <xf numFmtId="0" fontId="0" fillId="0" borderId="0" xfId="0" applyAlignment="1">
      <alignment vertical="center"/>
    </xf>
    <xf numFmtId="49" fontId="19" fillId="0" borderId="0" xfId="1" applyNumberFormat="1" applyFont="1" applyAlignment="1">
      <alignment vertical="center"/>
    </xf>
    <xf numFmtId="14" fontId="19" fillId="2" borderId="6" xfId="1" applyNumberFormat="1" applyFont="1" applyFill="1" applyBorder="1" applyAlignment="1" applyProtection="1">
      <alignment vertical="center"/>
      <protection locked="0"/>
    </xf>
    <xf numFmtId="14" fontId="19" fillId="0" borderId="0" xfId="1" applyNumberFormat="1" applyFont="1" applyAlignment="1">
      <alignment vertical="center"/>
    </xf>
    <xf numFmtId="0" fontId="25" fillId="2" borderId="8" xfId="1" applyFont="1" applyFill="1" applyBorder="1" applyAlignment="1" applyProtection="1">
      <alignment horizontal="center" vertical="center"/>
      <protection locked="0"/>
    </xf>
    <xf numFmtId="0" fontId="19" fillId="0" borderId="0" xfId="1" applyFont="1" applyAlignment="1">
      <alignment horizontal="centerContinuous" vertical="center"/>
    </xf>
    <xf numFmtId="175" fontId="22" fillId="0" borderId="41" xfId="5" applyNumberFormat="1" applyFont="1" applyFill="1" applyBorder="1" applyProtection="1"/>
    <xf numFmtId="175" fontId="22" fillId="0" borderId="26" xfId="5" applyNumberFormat="1" applyFont="1" applyFill="1" applyBorder="1" applyProtection="1"/>
    <xf numFmtId="175" fontId="22" fillId="0" borderId="39" xfId="5" applyNumberFormat="1" applyFont="1" applyFill="1" applyBorder="1" applyProtection="1"/>
    <xf numFmtId="175" fontId="22" fillId="0" borderId="44" xfId="5" applyNumberFormat="1" applyFont="1" applyFill="1" applyBorder="1" applyProtection="1"/>
    <xf numFmtId="172" fontId="25" fillId="0" borderId="8" xfId="6" applyNumberFormat="1" applyFont="1" applyFill="1" applyBorder="1" applyAlignment="1" applyProtection="1">
      <alignment horizontal="right" vertical="top"/>
    </xf>
    <xf numFmtId="172" fontId="25" fillId="0" borderId="8" xfId="1" applyNumberFormat="1" applyFont="1" applyBorder="1" applyAlignment="1">
      <alignment horizontal="right" vertical="top"/>
    </xf>
    <xf numFmtId="172" fontId="25" fillId="3" borderId="8" xfId="6" applyNumberFormat="1" applyFont="1" applyFill="1" applyBorder="1" applyAlignment="1" applyProtection="1">
      <alignment horizontal="right" vertical="top"/>
      <protection locked="0"/>
    </xf>
    <xf numFmtId="172" fontId="25" fillId="0" borderId="8" xfId="1" applyNumberFormat="1" applyFont="1" applyBorder="1" applyAlignment="1">
      <alignment vertical="top"/>
    </xf>
    <xf numFmtId="172" fontId="25" fillId="8" borderId="8" xfId="6" applyNumberFormat="1" applyFont="1" applyFill="1" applyBorder="1" applyAlignment="1" applyProtection="1">
      <alignment horizontal="right" vertical="top"/>
    </xf>
    <xf numFmtId="172" fontId="25" fillId="8" borderId="8" xfId="1" applyNumberFormat="1" applyFont="1" applyFill="1" applyBorder="1" applyAlignment="1">
      <alignment horizontal="right" vertical="top"/>
    </xf>
    <xf numFmtId="172" fontId="25" fillId="0" borderId="48" xfId="1" applyNumberFormat="1" applyFont="1" applyBorder="1" applyAlignment="1">
      <alignment vertical="top"/>
    </xf>
    <xf numFmtId="172" fontId="19" fillId="0" borderId="67" xfId="1" applyNumberFormat="1" applyFont="1" applyBorder="1" applyAlignment="1">
      <alignment horizontal="right"/>
    </xf>
    <xf numFmtId="172" fontId="31" fillId="0" borderId="48" xfId="1" applyNumberFormat="1" applyFont="1" applyBorder="1" applyAlignment="1">
      <alignment vertical="top"/>
    </xf>
    <xf numFmtId="180" fontId="31" fillId="0" borderId="0" xfId="1" applyNumberFormat="1" applyFont="1" applyAlignment="1">
      <alignment horizontal="right" vertical="top"/>
    </xf>
    <xf numFmtId="172" fontId="25" fillId="0" borderId="0" xfId="6" applyNumberFormat="1" applyFont="1" applyFill="1" applyBorder="1" applyAlignment="1" applyProtection="1">
      <alignment horizontal="right" vertical="top"/>
    </xf>
    <xf numFmtId="172" fontId="31" fillId="0" borderId="38" xfId="1" applyNumberFormat="1" applyFont="1" applyBorder="1" applyAlignment="1">
      <alignment horizontal="right" vertical="top"/>
    </xf>
    <xf numFmtId="172" fontId="31" fillId="0" borderId="0" xfId="1" applyNumberFormat="1" applyFont="1" applyAlignment="1">
      <alignment horizontal="right" vertical="top"/>
    </xf>
    <xf numFmtId="172" fontId="33" fillId="0" borderId="8" xfId="1" applyNumberFormat="1" applyFont="1" applyBorder="1" applyAlignment="1">
      <alignment horizontal="right" vertical="top"/>
    </xf>
    <xf numFmtId="172" fontId="25" fillId="0" borderId="0" xfId="1" applyNumberFormat="1" applyFont="1" applyAlignment="1">
      <alignment horizontal="right" vertical="top"/>
    </xf>
    <xf numFmtId="172" fontId="31" fillId="0" borderId="5" xfId="1" applyNumberFormat="1" applyFont="1" applyBorder="1" applyAlignment="1">
      <alignment horizontal="right" vertical="top"/>
    </xf>
    <xf numFmtId="172" fontId="25" fillId="0" borderId="0" xfId="1" applyNumberFormat="1" applyFont="1" applyAlignment="1">
      <alignment vertical="top"/>
    </xf>
    <xf numFmtId="172" fontId="31" fillId="0" borderId="38" xfId="1" applyNumberFormat="1" applyFont="1" applyBorder="1" applyAlignment="1">
      <alignment vertical="top"/>
    </xf>
    <xf numFmtId="172" fontId="31" fillId="0" borderId="8" xfId="1" applyNumberFormat="1" applyFont="1" applyBorder="1" applyAlignment="1">
      <alignment vertical="top"/>
    </xf>
    <xf numFmtId="172" fontId="31" fillId="0" borderId="8" xfId="1" applyNumberFormat="1" applyFont="1" applyBorder="1" applyAlignment="1">
      <alignment horizontal="right" vertical="top"/>
    </xf>
    <xf numFmtId="172" fontId="25" fillId="10" borderId="48" xfId="1" applyNumberFormat="1" applyFont="1" applyFill="1" applyBorder="1" applyAlignment="1">
      <alignment vertical="top"/>
    </xf>
    <xf numFmtId="172" fontId="31" fillId="8" borderId="38" xfId="1" applyNumberFormat="1" applyFont="1" applyFill="1" applyBorder="1" applyAlignment="1">
      <alignment horizontal="right" vertical="top"/>
    </xf>
    <xf numFmtId="172" fontId="25" fillId="0" borderId="38" xfId="1" applyNumberFormat="1" applyFont="1" applyBorder="1" applyAlignment="1">
      <alignment vertical="top"/>
    </xf>
    <xf numFmtId="172" fontId="31" fillId="0" borderId="0" xfId="6" applyNumberFormat="1" applyFont="1" applyFill="1" applyBorder="1" applyAlignment="1" applyProtection="1">
      <alignment horizontal="right" vertical="top"/>
    </xf>
    <xf numFmtId="172" fontId="25" fillId="0" borderId="48" xfId="1" applyNumberFormat="1" applyFont="1" applyBorder="1"/>
    <xf numFmtId="172" fontId="25" fillId="0" borderId="38" xfId="1" applyNumberFormat="1" applyFont="1" applyBorder="1" applyAlignment="1">
      <alignment horizontal="right" vertical="top"/>
    </xf>
    <xf numFmtId="172" fontId="25" fillId="0" borderId="0" xfId="1" applyNumberFormat="1" applyFont="1"/>
    <xf numFmtId="181" fontId="25" fillId="0" borderId="8" xfId="3" applyNumberFormat="1" applyFont="1" applyBorder="1"/>
    <xf numFmtId="175" fontId="27" fillId="0" borderId="31" xfId="5" applyNumberFormat="1" applyFont="1" applyFill="1" applyBorder="1" applyProtection="1"/>
    <xf numFmtId="182" fontId="35" fillId="2" borderId="32" xfId="4" applyNumberFormat="1" applyFont="1" applyFill="1" applyBorder="1" applyAlignment="1" applyProtection="1">
      <alignment horizontal="center"/>
      <protection locked="0"/>
    </xf>
    <xf numFmtId="182" fontId="35" fillId="2" borderId="8" xfId="4" applyNumberFormat="1" applyFont="1" applyFill="1" applyBorder="1" applyAlignment="1" applyProtection="1">
      <alignment horizontal="center"/>
      <protection locked="0"/>
    </xf>
    <xf numFmtId="175" fontId="35" fillId="8" borderId="33" xfId="4" applyNumberFormat="1" applyFont="1" applyFill="1" applyBorder="1"/>
    <xf numFmtId="172" fontId="25" fillId="2" borderId="8" xfId="3" applyNumberFormat="1" applyFont="1" applyFill="1" applyBorder="1" applyProtection="1">
      <protection locked="0"/>
    </xf>
    <xf numFmtId="182" fontId="35" fillId="2" borderId="30" xfId="4" applyNumberFormat="1" applyFont="1" applyFill="1" applyBorder="1" applyAlignment="1" applyProtection="1">
      <alignment horizontal="center"/>
      <protection locked="0"/>
    </xf>
    <xf numFmtId="175" fontId="35" fillId="2" borderId="8" xfId="4" applyNumberFormat="1" applyFont="1" applyFill="1" applyBorder="1" applyAlignment="1" applyProtection="1">
      <alignment horizontal="center"/>
      <protection locked="0"/>
    </xf>
    <xf numFmtId="182" fontId="35" fillId="2" borderId="29" xfId="4" applyNumberFormat="1" applyFont="1" applyFill="1" applyBorder="1" applyAlignment="1" applyProtection="1">
      <alignment horizontal="center"/>
      <protection locked="0"/>
    </xf>
    <xf numFmtId="172" fontId="25" fillId="0" borderId="8" xfId="3" applyNumberFormat="1" applyFont="1" applyBorder="1"/>
    <xf numFmtId="172" fontId="25" fillId="8" borderId="8" xfId="3" applyNumberFormat="1" applyFont="1" applyFill="1" applyBorder="1"/>
    <xf numFmtId="168" fontId="25" fillId="2" borderId="8" xfId="3" applyNumberFormat="1" applyFont="1" applyFill="1" applyBorder="1" applyProtection="1">
      <protection locked="0"/>
    </xf>
    <xf numFmtId="182" fontId="35" fillId="2" borderId="35" xfId="4" applyNumberFormat="1" applyFont="1" applyFill="1" applyBorder="1" applyAlignment="1" applyProtection="1">
      <alignment horizontal="center"/>
      <protection locked="0"/>
    </xf>
    <xf numFmtId="175" fontId="35" fillId="2" borderId="33" xfId="4" applyNumberFormat="1" applyFont="1" applyFill="1" applyBorder="1" applyProtection="1">
      <protection locked="0"/>
    </xf>
    <xf numFmtId="175" fontId="35" fillId="2" borderId="36" xfId="4" applyNumberFormat="1" applyFont="1" applyFill="1" applyBorder="1" applyProtection="1">
      <protection locked="0"/>
    </xf>
    <xf numFmtId="182" fontId="35" fillId="2" borderId="34" xfId="4" applyNumberFormat="1" applyFont="1" applyFill="1" applyBorder="1" applyAlignment="1" applyProtection="1">
      <alignment horizontal="center"/>
      <protection locked="0"/>
    </xf>
    <xf numFmtId="181" fontId="25" fillId="2" borderId="8" xfId="3" applyNumberFormat="1" applyFont="1" applyFill="1" applyBorder="1" applyProtection="1">
      <protection locked="0"/>
    </xf>
    <xf numFmtId="14" fontId="19" fillId="2" borderId="6" xfId="1" applyNumberFormat="1" applyFont="1" applyFill="1" applyBorder="1" applyAlignment="1" applyProtection="1">
      <alignment horizontal="center" vertical="center"/>
      <protection locked="0"/>
    </xf>
    <xf numFmtId="3" fontId="19" fillId="0" borderId="55" xfId="1" applyNumberFormat="1" applyFont="1" applyBorder="1" applyAlignment="1">
      <alignment horizontal="center"/>
    </xf>
    <xf numFmtId="0" fontId="19" fillId="0" borderId="49" xfId="1" applyFont="1" applyBorder="1" applyAlignment="1">
      <alignment horizontal="center" vertical="center"/>
    </xf>
    <xf numFmtId="14" fontId="19" fillId="2" borderId="6" xfId="1" applyNumberFormat="1" applyFont="1" applyFill="1" applyBorder="1" applyAlignment="1" applyProtection="1">
      <alignment horizontal="left" vertical="center"/>
      <protection locked="0"/>
    </xf>
    <xf numFmtId="14" fontId="19" fillId="0" borderId="0" xfId="1" applyNumberFormat="1" applyFont="1" applyAlignment="1">
      <alignment horizontal="left"/>
    </xf>
    <xf numFmtId="0" fontId="19" fillId="2" borderId="6" xfId="1" applyFont="1" applyFill="1" applyBorder="1" applyAlignment="1" applyProtection="1">
      <alignment horizontal="center" vertical="center"/>
      <protection locked="0"/>
    </xf>
    <xf numFmtId="49" fontId="19" fillId="0" borderId="0" xfId="1" applyNumberFormat="1" applyFont="1" applyAlignment="1">
      <alignment horizontal="left"/>
    </xf>
    <xf numFmtId="2" fontId="19" fillId="2" borderId="6" xfId="1" applyNumberFormat="1" applyFont="1" applyFill="1" applyBorder="1" applyAlignment="1" applyProtection="1">
      <alignment horizontal="left" vertical="center"/>
      <protection locked="0"/>
    </xf>
    <xf numFmtId="49" fontId="19" fillId="2" borderId="6" xfId="1" applyNumberFormat="1" applyFont="1" applyFill="1" applyBorder="1" applyAlignment="1" applyProtection="1">
      <alignment horizontal="left" vertical="center"/>
      <protection locked="0"/>
    </xf>
    <xf numFmtId="49" fontId="24" fillId="2" borderId="7" xfId="2" applyNumberFormat="1" applyFont="1" applyFill="1" applyBorder="1" applyAlignment="1" applyProtection="1">
      <alignment horizontal="left" vertical="center"/>
      <protection locked="0"/>
    </xf>
    <xf numFmtId="49" fontId="19" fillId="2" borderId="7" xfId="1" applyNumberFormat="1" applyFont="1" applyFill="1" applyBorder="1" applyAlignment="1" applyProtection="1">
      <alignment horizontal="left" vertical="center"/>
      <protection locked="0"/>
    </xf>
    <xf numFmtId="49" fontId="19" fillId="0" borderId="0" xfId="1" applyNumberFormat="1" applyFont="1" applyAlignment="1">
      <alignment horizontal="left" vertical="center"/>
    </xf>
    <xf numFmtId="49" fontId="19" fillId="2" borderId="6" xfId="1" applyNumberFormat="1" applyFont="1" applyFill="1" applyBorder="1" applyAlignment="1" applyProtection="1">
      <alignment horizontal="center" vertical="center"/>
      <protection locked="0"/>
    </xf>
    <xf numFmtId="0" fontId="19" fillId="2" borderId="6" xfId="1" applyFont="1" applyFill="1" applyBorder="1" applyAlignment="1" applyProtection="1">
      <alignment horizontal="left" vertical="center"/>
      <protection locked="0"/>
    </xf>
    <xf numFmtId="0" fontId="21" fillId="0" borderId="0" xfId="1" applyFont="1" applyAlignment="1">
      <alignment horizontal="center"/>
    </xf>
    <xf numFmtId="0" fontId="22" fillId="0" borderId="0" xfId="1" applyFont="1" applyAlignment="1">
      <alignment horizontal="center"/>
    </xf>
    <xf numFmtId="0" fontId="19" fillId="2" borderId="7" xfId="1" applyFont="1" applyFill="1" applyBorder="1" applyAlignment="1" applyProtection="1">
      <alignment horizontal="left" vertical="center"/>
      <protection locked="0"/>
    </xf>
    <xf numFmtId="1" fontId="19" fillId="2" borderId="6" xfId="1" applyNumberFormat="1" applyFont="1" applyFill="1" applyBorder="1" applyAlignment="1" applyProtection="1">
      <alignment horizontal="left" vertical="center"/>
      <protection locked="0"/>
    </xf>
    <xf numFmtId="0" fontId="29" fillId="0" borderId="52" xfId="1" applyFont="1" applyBorder="1" applyAlignment="1">
      <alignment horizontal="center"/>
    </xf>
    <xf numFmtId="0" fontId="29" fillId="0" borderId="53" xfId="1" applyFont="1" applyBorder="1" applyAlignment="1">
      <alignment horizontal="center"/>
    </xf>
    <xf numFmtId="49" fontId="29" fillId="0" borderId="50"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0" fontId="29" fillId="0" borderId="52" xfId="1" applyFont="1" applyBorder="1" applyAlignment="1">
      <alignment horizontal="center" wrapText="1"/>
    </xf>
    <xf numFmtId="0" fontId="29" fillId="0" borderId="53" xfId="1" applyFont="1" applyBorder="1" applyAlignment="1">
      <alignment horizontal="center" wrapText="1"/>
    </xf>
    <xf numFmtId="0" fontId="29" fillId="0" borderId="56" xfId="0" applyFont="1" applyBorder="1" applyAlignment="1">
      <alignment horizontal="left"/>
    </xf>
    <xf numFmtId="2" fontId="29" fillId="0" borderId="57" xfId="0" applyNumberFormat="1" applyFont="1" applyBorder="1" applyAlignment="1">
      <alignment horizontal="left"/>
    </xf>
    <xf numFmtId="0" fontId="29" fillId="0" borderId="57" xfId="0" applyFont="1" applyBorder="1" applyAlignment="1">
      <alignment horizontal="left"/>
    </xf>
    <xf numFmtId="1" fontId="29" fillId="0" borderId="66" xfId="0" applyNumberFormat="1" applyFont="1" applyBorder="1" applyAlignment="1">
      <alignment horizontal="left" vertical="center"/>
    </xf>
    <xf numFmtId="0" fontId="29" fillId="0" borderId="50" xfId="0" applyFont="1" applyBorder="1" applyAlignment="1" applyProtection="1">
      <alignment horizontal="center" vertical="center" wrapText="1"/>
      <protection hidden="1"/>
    </xf>
    <xf numFmtId="0" fontId="29" fillId="0" borderId="51" xfId="0" applyFont="1" applyBorder="1" applyAlignment="1" applyProtection="1">
      <alignment horizontal="center" vertical="center" wrapText="1"/>
      <protection hidden="1"/>
    </xf>
    <xf numFmtId="0" fontId="29" fillId="2" borderId="46" xfId="0" applyFont="1" applyFill="1" applyBorder="1" applyAlignment="1" applyProtection="1">
      <alignment horizontal="center" vertical="center"/>
      <protection locked="0"/>
    </xf>
    <xf numFmtId="0" fontId="29" fillId="2" borderId="18" xfId="0" applyFont="1" applyFill="1" applyBorder="1" applyAlignment="1" applyProtection="1">
      <alignment horizontal="center" vertical="center"/>
      <protection locked="0"/>
    </xf>
    <xf numFmtId="0" fontId="29" fillId="2" borderId="47" xfId="0" applyFont="1" applyFill="1" applyBorder="1" applyAlignment="1" applyProtection="1">
      <alignment horizontal="center" vertical="center"/>
      <protection locked="0"/>
    </xf>
    <xf numFmtId="14" fontId="29" fillId="2" borderId="46" xfId="0" applyNumberFormat="1" applyFont="1" applyFill="1" applyBorder="1" applyAlignment="1" applyProtection="1">
      <alignment horizontal="center" vertical="center"/>
      <protection locked="0"/>
    </xf>
    <xf numFmtId="14" fontId="29" fillId="2" borderId="18" xfId="0" applyNumberFormat="1" applyFont="1" applyFill="1" applyBorder="1" applyAlignment="1" applyProtection="1">
      <alignment horizontal="center" vertical="center"/>
      <protection locked="0"/>
    </xf>
    <xf numFmtId="14" fontId="29" fillId="2" borderId="47" xfId="0" applyNumberFormat="1" applyFont="1" applyFill="1" applyBorder="1" applyAlignment="1" applyProtection="1">
      <alignment horizontal="center" vertical="center"/>
      <protection locked="0"/>
    </xf>
    <xf numFmtId="14" fontId="20" fillId="0" borderId="20" xfId="0" applyNumberFormat="1" applyFont="1" applyBorder="1" applyAlignment="1">
      <alignment horizontal="center" vertical="center"/>
    </xf>
    <xf numFmtId="178" fontId="29" fillId="0" borderId="52" xfId="1" applyNumberFormat="1" applyFont="1" applyBorder="1" applyAlignment="1">
      <alignment horizontal="center" wrapText="1"/>
    </xf>
    <xf numFmtId="178" fontId="29" fillId="0" borderId="53" xfId="1" applyNumberFormat="1" applyFont="1" applyBorder="1" applyAlignment="1">
      <alignment horizontal="center" wrapText="1"/>
    </xf>
    <xf numFmtId="0" fontId="36" fillId="0" borderId="0" xfId="4" applyFont="1" applyAlignment="1">
      <alignment horizontal="center"/>
    </xf>
    <xf numFmtId="44" fontId="30" fillId="0" borderId="48" xfId="0" applyNumberFormat="1" applyFont="1" applyBorder="1" applyAlignment="1">
      <alignment horizontal="center" vertical="center" textRotation="90"/>
    </xf>
    <xf numFmtId="44" fontId="30" fillId="0" borderId="38" xfId="0" applyNumberFormat="1" applyFont="1" applyBorder="1" applyAlignment="1">
      <alignment horizontal="center" vertical="center" textRotation="90"/>
    </xf>
    <xf numFmtId="44" fontId="37" fillId="0" borderId="46" xfId="0" applyNumberFormat="1" applyFont="1" applyBorder="1" applyAlignment="1">
      <alignment horizontal="left" vertical="center"/>
    </xf>
    <xf numFmtId="44" fontId="37" fillId="0" borderId="18" xfId="0" applyNumberFormat="1" applyFont="1" applyBorder="1" applyAlignment="1">
      <alignment horizontal="left" vertical="center"/>
    </xf>
    <xf numFmtId="44" fontId="37" fillId="0" borderId="47" xfId="0" applyNumberFormat="1" applyFont="1" applyBorder="1" applyAlignment="1">
      <alignment horizontal="left" vertical="center"/>
    </xf>
    <xf numFmtId="0" fontId="30" fillId="5" borderId="0" xfId="0" applyFont="1" applyFill="1" applyAlignment="1">
      <alignment vertical="center"/>
    </xf>
    <xf numFmtId="4" fontId="38" fillId="0" borderId="48" xfId="0" applyNumberFormat="1" applyFont="1" applyBorder="1" applyAlignment="1">
      <alignment horizontal="center" vertical="center" wrapText="1"/>
    </xf>
    <xf numFmtId="4" fontId="38" fillId="0" borderId="38" xfId="0" applyNumberFormat="1" applyFont="1" applyBorder="1" applyAlignment="1">
      <alignment horizontal="center" vertical="center" wrapText="1"/>
    </xf>
    <xf numFmtId="4" fontId="38" fillId="0" borderId="48" xfId="0" applyNumberFormat="1" applyFont="1" applyBorder="1" applyAlignment="1">
      <alignment horizontal="center" vertical="center"/>
    </xf>
    <xf numFmtId="4" fontId="38" fillId="0" borderId="38" xfId="0" applyNumberFormat="1" applyFont="1" applyBorder="1" applyAlignment="1">
      <alignment horizontal="center" vertical="center"/>
    </xf>
    <xf numFmtId="0" fontId="0" fillId="0" borderId="0" xfId="0" applyAlignment="1">
      <alignment horizontal="left" vertical="top" wrapText="1"/>
    </xf>
    <xf numFmtId="0" fontId="37"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5" fillId="0" borderId="18" xfId="3" applyFont="1" applyBorder="1" applyAlignment="1">
      <alignment horizontal="left"/>
    </xf>
    <xf numFmtId="0" fontId="25" fillId="0" borderId="47" xfId="3" applyFont="1" applyBorder="1" applyAlignment="1">
      <alignment horizontal="left"/>
    </xf>
    <xf numFmtId="0" fontId="25" fillId="8" borderId="18" xfId="3" applyFont="1" applyFill="1" applyBorder="1" applyAlignment="1">
      <alignment horizontal="left" wrapText="1"/>
    </xf>
    <xf numFmtId="0" fontId="25" fillId="8" borderId="47" xfId="3" applyFont="1" applyFill="1" applyBorder="1" applyAlignment="1">
      <alignment horizontal="left" wrapText="1"/>
    </xf>
    <xf numFmtId="0" fontId="25" fillId="0" borderId="18" xfId="3" applyFont="1" applyBorder="1" applyAlignment="1">
      <alignment horizontal="left" wrapText="1"/>
    </xf>
    <xf numFmtId="0" fontId="25" fillId="0" borderId="47" xfId="3" applyFont="1" applyBorder="1" applyAlignment="1">
      <alignment horizontal="left" wrapText="1"/>
    </xf>
    <xf numFmtId="4" fontId="25" fillId="8" borderId="13" xfId="3" applyNumberFormat="1" applyFont="1" applyFill="1" applyBorder="1" applyAlignment="1">
      <alignment horizontal="center" vertical="top" wrapText="1"/>
    </xf>
    <xf numFmtId="4" fontId="25" fillId="8" borderId="0" xfId="3" applyNumberFormat="1" applyFont="1" applyFill="1" applyAlignment="1">
      <alignment horizontal="center" vertical="top" wrapText="1"/>
    </xf>
    <xf numFmtId="4" fontId="25" fillId="8" borderId="10" xfId="3" applyNumberFormat="1" applyFont="1" applyFill="1" applyBorder="1" applyAlignment="1">
      <alignment horizontal="center" vertical="top" wrapText="1"/>
    </xf>
    <xf numFmtId="0" fontId="25" fillId="0" borderId="10" xfId="3" applyFont="1" applyBorder="1" applyAlignment="1">
      <alignment horizontal="left"/>
    </xf>
    <xf numFmtId="0" fontId="25" fillId="0" borderId="11" xfId="3" applyFont="1" applyBorder="1" applyAlignment="1">
      <alignment horizontal="left"/>
    </xf>
    <xf numFmtId="0" fontId="25" fillId="0" borderId="0" xfId="3" applyFont="1" applyAlignment="1">
      <alignment horizontal="left" wrapText="1"/>
    </xf>
    <xf numFmtId="0" fontId="25" fillId="8" borderId="10" xfId="3" applyFont="1" applyFill="1" applyBorder="1" applyAlignment="1">
      <alignment horizontal="left" wrapText="1"/>
    </xf>
    <xf numFmtId="0" fontId="25" fillId="8" borderId="11" xfId="3" applyFont="1" applyFill="1" applyBorder="1" applyAlignment="1">
      <alignment horizontal="left" wrapText="1"/>
    </xf>
    <xf numFmtId="0" fontId="4" fillId="0" borderId="0" xfId="3" applyFont="1" applyAlignment="1">
      <alignment horizontal="center" wrapText="1"/>
    </xf>
    <xf numFmtId="0" fontId="4" fillId="0" borderId="10" xfId="3" applyFont="1" applyBorder="1" applyAlignment="1">
      <alignment horizontal="center" wrapText="1"/>
    </xf>
    <xf numFmtId="0" fontId="31" fillId="0" borderId="0" xfId="3" applyFont="1" applyAlignment="1">
      <alignment horizontal="center" wrapText="1"/>
    </xf>
    <xf numFmtId="44" fontId="37" fillId="0" borderId="0" xfId="0" applyNumberFormat="1" applyFont="1" applyAlignment="1">
      <alignment horizontal="center" vertical="center" wrapText="1"/>
    </xf>
    <xf numFmtId="0" fontId="31" fillId="0" borderId="10" xfId="3" applyFont="1" applyBorder="1" applyAlignment="1">
      <alignment horizontal="center" wrapText="1"/>
    </xf>
    <xf numFmtId="0" fontId="36" fillId="0" borderId="1" xfId="4" applyFont="1" applyBorder="1" applyAlignment="1">
      <alignment horizontal="center" wrapText="1"/>
    </xf>
    <xf numFmtId="0" fontId="36" fillId="0" borderId="3" xfId="4" applyFont="1" applyBorder="1" applyAlignment="1">
      <alignment horizontal="center" wrapText="1"/>
    </xf>
    <xf numFmtId="0" fontId="36" fillId="0" borderId="9" xfId="4" applyFont="1" applyBorder="1" applyAlignment="1">
      <alignment horizontal="center" wrapText="1"/>
    </xf>
    <xf numFmtId="0" fontId="36" fillId="0" borderId="11" xfId="4" applyFont="1" applyBorder="1" applyAlignment="1">
      <alignment horizontal="center" wrapText="1"/>
    </xf>
    <xf numFmtId="179" fontId="25" fillId="0" borderId="0" xfId="3" applyNumberFormat="1" applyFont="1" applyAlignment="1">
      <alignment horizontal="center" wrapText="1"/>
    </xf>
    <xf numFmtId="179" fontId="25" fillId="0" borderId="10" xfId="3" applyNumberFormat="1" applyFont="1" applyBorder="1" applyAlignment="1">
      <alignment horizontal="center" wrapText="1"/>
    </xf>
    <xf numFmtId="10" fontId="42" fillId="0" borderId="15" xfId="7" applyNumberFormat="1" applyFont="1" applyFill="1" applyBorder="1" applyAlignment="1" applyProtection="1">
      <alignment horizontal="center"/>
    </xf>
    <xf numFmtId="10" fontId="42" fillId="0" borderId="5" xfId="7" applyNumberFormat="1" applyFont="1" applyFill="1" applyBorder="1" applyAlignment="1" applyProtection="1">
      <alignment horizontal="center"/>
    </xf>
    <xf numFmtId="0" fontId="25" fillId="0" borderId="60" xfId="3" applyFont="1" applyBorder="1" applyAlignment="1">
      <alignment horizontal="center" vertical="center"/>
    </xf>
    <xf numFmtId="0" fontId="25" fillId="0" borderId="61" xfId="3" applyFont="1" applyBorder="1" applyAlignment="1">
      <alignment horizontal="center" vertical="center"/>
    </xf>
    <xf numFmtId="0" fontId="25" fillId="0" borderId="62" xfId="3" applyFont="1" applyBorder="1" applyAlignment="1">
      <alignment horizontal="center" vertical="center"/>
    </xf>
    <xf numFmtId="4" fontId="25" fillId="8" borderId="0" xfId="3" applyNumberFormat="1" applyFont="1" applyFill="1" applyAlignment="1">
      <alignment horizontal="center" wrapText="1"/>
    </xf>
    <xf numFmtId="4" fontId="25" fillId="8" borderId="10" xfId="3" applyNumberFormat="1" applyFont="1" applyFill="1" applyBorder="1" applyAlignment="1">
      <alignment horizontal="center" wrapText="1"/>
    </xf>
    <xf numFmtId="0" fontId="25" fillId="8" borderId="0" xfId="3" applyFont="1" applyFill="1" applyAlignment="1">
      <alignment horizontal="center" wrapText="1"/>
    </xf>
    <xf numFmtId="0" fontId="25" fillId="0" borderId="0" xfId="3" applyFont="1" applyAlignment="1">
      <alignment horizontal="center" wrapText="1"/>
    </xf>
    <xf numFmtId="4" fontId="25" fillId="0" borderId="13" xfId="3" applyNumberFormat="1" applyFont="1" applyBorder="1" applyAlignment="1">
      <alignment horizontal="center" vertical="top" wrapText="1"/>
    </xf>
    <xf numFmtId="4" fontId="25" fillId="0" borderId="0" xfId="3" applyNumberFormat="1" applyFont="1" applyAlignment="1">
      <alignment horizontal="center" vertical="top" wrapText="1"/>
    </xf>
    <xf numFmtId="4" fontId="25" fillId="0" borderId="10" xfId="3" applyNumberFormat="1" applyFont="1" applyBorder="1" applyAlignment="1">
      <alignment horizontal="center" vertical="top" wrapText="1"/>
    </xf>
    <xf numFmtId="4" fontId="25" fillId="0" borderId="13" xfId="3" applyNumberFormat="1" applyFont="1" applyBorder="1" applyAlignment="1">
      <alignment horizontal="center" wrapText="1"/>
    </xf>
    <xf numFmtId="4" fontId="25" fillId="0" borderId="0" xfId="3" applyNumberFormat="1" applyFont="1" applyAlignment="1">
      <alignment horizontal="center" wrapText="1"/>
    </xf>
    <xf numFmtId="4" fontId="25" fillId="0" borderId="10" xfId="3" applyNumberFormat="1" applyFont="1" applyBorder="1" applyAlignment="1">
      <alignment horizontal="center" wrapText="1"/>
    </xf>
    <xf numFmtId="164" fontId="25" fillId="8" borderId="0" xfId="3" applyNumberFormat="1" applyFont="1" applyFill="1" applyAlignment="1">
      <alignment horizontal="center" wrapText="1"/>
    </xf>
    <xf numFmtId="164" fontId="25" fillId="8" borderId="10" xfId="3" applyNumberFormat="1" applyFont="1" applyFill="1" applyBorder="1" applyAlignment="1">
      <alignment horizontal="center" wrapText="1"/>
    </xf>
    <xf numFmtId="0" fontId="20" fillId="0" borderId="0" xfId="3" applyFont="1" applyAlignment="1">
      <alignment horizontal="left" wrapText="1"/>
    </xf>
    <xf numFmtId="0" fontId="27" fillId="0" borderId="1" xfId="3" applyFont="1" applyBorder="1" applyAlignment="1">
      <alignment horizontal="center"/>
    </xf>
    <xf numFmtId="0" fontId="27" fillId="0" borderId="2" xfId="3" applyFont="1" applyBorder="1" applyAlignment="1">
      <alignment horizontal="center"/>
    </xf>
    <xf numFmtId="0" fontId="27" fillId="0" borderId="3" xfId="3" applyFont="1" applyBorder="1" applyAlignment="1">
      <alignment horizontal="center"/>
    </xf>
    <xf numFmtId="0" fontId="27" fillId="0" borderId="9" xfId="3" applyFont="1" applyBorder="1" applyAlignment="1">
      <alignment horizontal="center"/>
    </xf>
    <xf numFmtId="0" fontId="27" fillId="0" borderId="10" xfId="3" applyFont="1" applyBorder="1" applyAlignment="1">
      <alignment horizontal="center"/>
    </xf>
    <xf numFmtId="0" fontId="27" fillId="0" borderId="11" xfId="3" applyFont="1" applyBorder="1" applyAlignment="1">
      <alignment horizontal="center"/>
    </xf>
    <xf numFmtId="0" fontId="31" fillId="0" borderId="1" xfId="3" applyFont="1" applyBorder="1" applyAlignment="1">
      <alignment horizontal="center" vertical="center"/>
    </xf>
    <xf numFmtId="0" fontId="31" fillId="0" borderId="2" xfId="3" applyFont="1" applyBorder="1" applyAlignment="1">
      <alignment horizontal="center" vertical="center"/>
    </xf>
    <xf numFmtId="0" fontId="31" fillId="0" borderId="3" xfId="3" applyFont="1" applyBorder="1" applyAlignment="1">
      <alignment horizontal="center" vertical="center"/>
    </xf>
    <xf numFmtId="0" fontId="31" fillId="0" borderId="9" xfId="3" applyFont="1" applyBorder="1" applyAlignment="1">
      <alignment horizontal="center" vertical="center"/>
    </xf>
    <xf numFmtId="0" fontId="31" fillId="0" borderId="10" xfId="3" applyFont="1" applyBorder="1" applyAlignment="1">
      <alignment horizontal="center" vertical="center"/>
    </xf>
    <xf numFmtId="0" fontId="31" fillId="0" borderId="11" xfId="3" applyFont="1" applyBorder="1" applyAlignment="1">
      <alignment horizontal="center" vertical="center"/>
    </xf>
    <xf numFmtId="176" fontId="31" fillId="8" borderId="0" xfId="14" applyNumberFormat="1" applyFont="1" applyFill="1" applyAlignment="1">
      <alignment horizontal="left" wrapText="1"/>
    </xf>
    <xf numFmtId="0" fontId="0" fillId="0" borderId="0" xfId="0" applyAlignment="1">
      <alignment wrapText="1"/>
    </xf>
  </cellXfs>
  <cellStyles count="15">
    <cellStyle name="40 % - Akzent3 2" xfId="12" xr:uid="{00000000-0005-0000-0000-000000000000}"/>
    <cellStyle name="Eingabe 2" xfId="13" xr:uid="{00000000-0005-0000-0000-000001000000}"/>
    <cellStyle name="Komma 2" xfId="5" xr:uid="{00000000-0005-0000-0000-000002000000}"/>
    <cellStyle name="Link" xfId="2" builtinId="8"/>
    <cellStyle name="Link 2" xfId="9" xr:uid="{00000000-0005-0000-0000-000004000000}"/>
    <cellStyle name="Prozent" xfId="7" builtinId="5"/>
    <cellStyle name="Prozent 2" xfId="10" xr:uid="{00000000-0005-0000-0000-000006000000}"/>
    <cellStyle name="Standard" xfId="0" builtinId="0"/>
    <cellStyle name="Standard 2" xfId="1" xr:uid="{00000000-0005-0000-0000-000008000000}"/>
    <cellStyle name="Standard 2 2" xfId="4" xr:uid="{00000000-0005-0000-0000-000009000000}"/>
    <cellStyle name="Standard 3" xfId="3" xr:uid="{00000000-0005-0000-0000-00000A000000}"/>
    <cellStyle name="Standard 4" xfId="8" xr:uid="{00000000-0005-0000-0000-00000B000000}"/>
    <cellStyle name="Standard 5" xfId="14" xr:uid="{00000000-0005-0000-0000-00000C000000}"/>
    <cellStyle name="Währung 2" xfId="6" xr:uid="{00000000-0005-0000-0000-00000D000000}"/>
    <cellStyle name="Währung 3" xfId="11" xr:uid="{00000000-0005-0000-0000-00000E000000}"/>
  </cellStyles>
  <dxfs count="25">
    <dxf>
      <fill>
        <patternFill>
          <bgColor theme="7" tint="0.39994506668294322"/>
        </patternFill>
      </fill>
    </dxf>
    <dxf>
      <fill>
        <patternFill>
          <fgColor theme="7" tint="0.59996337778862885"/>
          <bgColor theme="7" tint="0.39994506668294322"/>
        </patternFill>
      </fill>
    </dxf>
    <dxf>
      <fill>
        <patternFill>
          <bgColor theme="7"/>
        </patternFill>
      </fill>
    </dxf>
    <dxf>
      <fill>
        <patternFill>
          <bgColor theme="7" tint="0.39994506668294322"/>
        </patternFill>
      </fill>
    </dxf>
    <dxf>
      <fill>
        <patternFill>
          <fgColor theme="7" tint="0.59996337778862885"/>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patternFill>
      </fill>
    </dxf>
    <dxf>
      <fill>
        <patternFill>
          <bgColor theme="7" tint="0.39994506668294322"/>
        </patternFill>
      </fill>
    </dxf>
    <dxf>
      <fill>
        <patternFill>
          <fgColor theme="7" tint="0.59996337778862885"/>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fgColor theme="7" tint="0.59996337778862885"/>
          <bgColor theme="7" tint="0.39994506668294322"/>
        </patternFill>
      </fill>
    </dxf>
    <dxf>
      <fill>
        <patternFill>
          <bgColor theme="7" tint="0.39994506668294322"/>
        </patternFill>
      </fill>
    </dxf>
    <dxf>
      <fill>
        <patternFill>
          <fgColor theme="7" tint="0.59996337778862885"/>
          <bgColor theme="7" tint="0.39994506668294322"/>
        </patternFill>
      </fill>
    </dxf>
    <dxf>
      <fill>
        <patternFill>
          <bgColor theme="7"/>
        </patternFill>
      </fill>
    </dxf>
    <dxf>
      <fill>
        <patternFill>
          <bgColor theme="7" tint="0.39994506668294322"/>
        </patternFill>
      </fill>
    </dxf>
    <dxf>
      <fill>
        <patternFill>
          <bgColor theme="7" tint="0.39994506668294322"/>
        </patternFill>
      </fill>
    </dxf>
    <dxf>
      <fill>
        <patternFill>
          <fgColor theme="7" tint="0.59996337778862885"/>
          <bgColor theme="7" tint="0.39994506668294322"/>
        </patternFill>
      </fill>
    </dxf>
    <dxf>
      <fill>
        <patternFill>
          <bgColor theme="7" tint="0.39994506668294322"/>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161924</xdr:rowOff>
    </xdr:from>
    <xdr:to>
      <xdr:col>3</xdr:col>
      <xdr:colOff>133350</xdr:colOff>
      <xdr:row>293</xdr:row>
      <xdr:rowOff>76200</xdr:rowOff>
    </xdr:to>
    <xdr:sp macro="" textlink="">
      <xdr:nvSpPr>
        <xdr:cNvPr id="5" name="Textfeld 4">
          <a:extLst>
            <a:ext uri="{FF2B5EF4-FFF2-40B4-BE49-F238E27FC236}">
              <a16:creationId xmlns:a16="http://schemas.microsoft.com/office/drawing/2014/main" id="{16D5C37F-A3CF-4A0E-BD81-724CDB31921E}"/>
            </a:ext>
          </a:extLst>
        </xdr:cNvPr>
        <xdr:cNvSpPr txBox="1"/>
      </xdr:nvSpPr>
      <xdr:spPr>
        <a:xfrm>
          <a:off x="104775" y="161924"/>
          <a:ext cx="7562850" cy="55254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pPr>
          <a:r>
            <a:rPr lang="de-DE" sz="1100" b="1">
              <a:effectLst/>
              <a:latin typeface="Atkinson Hyperlegible" pitchFamily="2" charset="0"/>
              <a:ea typeface="Calibri" panose="020F0502020204030204" pitchFamily="34" charset="0"/>
              <a:cs typeface="Arial" panose="020B0604020202020204" pitchFamily="34" charset="0"/>
            </a:rPr>
            <a:t>Hinweise zum Berechnungstool für die Aufforderung zum Abschluss einer Vereinbarung zur Vergütung, auf der Grundlage der Verordnung zur Früherkennung und Frühförderung für Kinder mit Behinderungen und von Behinderung bedrohte Kinder, im Freistaat Sachsen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b="1" u="none" kern="0" baseline="0">
              <a:effectLst/>
              <a:latin typeface="Atkinson Hyperlegible" pitchFamily="2" charset="0"/>
              <a:ea typeface="Times New Roman" panose="02020603050405020304" pitchFamily="18" charset="0"/>
              <a:cs typeface="Arial" panose="020B0604020202020204" pitchFamily="34" charset="0"/>
            </a:rPr>
            <a:t>      </a:t>
          </a:r>
          <a:r>
            <a:rPr lang="de-DE" sz="1100" b="1" u="none" kern="0">
              <a:effectLst/>
              <a:latin typeface="Atkinson Hyperlegible" pitchFamily="2" charset="0"/>
              <a:ea typeface="Times New Roman" panose="02020603050405020304" pitchFamily="18" charset="0"/>
              <a:cs typeface="Arial" panose="020B0604020202020204" pitchFamily="34" charset="0"/>
            </a:rPr>
            <a:t>1.   </a:t>
          </a:r>
          <a:r>
            <a:rPr lang="de-DE" sz="1100" b="1" u="sng" kern="0">
              <a:effectLst/>
              <a:latin typeface="Atkinson Hyperlegible" pitchFamily="2" charset="0"/>
              <a:ea typeface="Times New Roman" panose="02020603050405020304" pitchFamily="18" charset="0"/>
              <a:cs typeface="Arial" panose="020B0604020202020204" pitchFamily="34" charset="0"/>
            </a:rPr>
            <a:t>Antragsverfahren</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Partner der Landesrahmenvereinbarung Komplexleistungen haben sich für den Freistaat Sachsen auf ein Verfahren, zur Aufforderung zum Abschluss einer Vereinbarung zur Vergütung auf der Grundlage der Verordnung zur Früherkennung und Frühförderung für Kinder mit Behinderungen und von Behinderung bedrohte Kinder, im Freistaat Sachsen verständigt.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Vergütung über die diagnostischen und heilpädagogischen Leistungen (Entgelte im Sinne von § 46 Abs. 4 Nr. 4 SGB IX) werden zwischen den zuständigen Rehabilitationsträgern und dem Träger der interdisziplinären Frühförderstelle als individuelle Vereinbarungen geschlossen. Für die medizinisch-therapeutischen Leistungen gilt § 13 Abs. 1 Nr. 3 der Landesrahmenvereinbarung Komplexleistungen.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vollständig ausgefüllten Antragsunterlagen senden Sie bitte an Ihren zuständigen Träger der Eingliederungshilfe (örtliches Sozialamt) in elektronischer Form (bitte als Excel-Datei nicht als PDF) und darüber hinaus in Papierform inklusive rechtsverbindlicher Unterschrift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Nach Antragseingang und Bestätigung erfolgt die Terminkoordination der Vertragsparteien durch den zuständigen Träger der Eingliederungshilfe. Mit der Übersendung der Aufforderung zum Abschluss einer Vereinbarung kann der Träger der IFF Terminvorschläge unterbreiten.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rial" panose="020B0604020202020204" pitchFamily="34" charset="0"/>
              <a:ea typeface="Calibri" panose="020F0502020204030204" pitchFamily="34" charset="0"/>
              <a:cs typeface="Arial" panose="020B0604020202020204" pitchFamily="34" charset="0"/>
            </a:rPr>
            <a:t>Werden eingereichte Antragsunterlagen im Nachhinein korrigiert bzw. ergänzt, sollten die aktualisierten Antragsunterlagen </a:t>
          </a:r>
          <a:r>
            <a:rPr lang="de-DE" sz="1100">
              <a:solidFill>
                <a:schemeClr val="dk1"/>
              </a:solidFill>
              <a:effectLst/>
              <a:latin typeface="Arial" panose="020B0604020202020204" pitchFamily="34" charset="0"/>
              <a:ea typeface="+mn-ea"/>
              <a:cs typeface="Arial" panose="020B0604020202020204" pitchFamily="34" charset="0"/>
            </a:rPr>
            <a:t>den beteiligten Vertragsparteien </a:t>
          </a:r>
          <a:r>
            <a:rPr lang="de-DE" sz="1100">
              <a:effectLst/>
              <a:latin typeface="Arial" panose="020B0604020202020204" pitchFamily="34" charset="0"/>
              <a:ea typeface="Calibri" panose="020F0502020204030204" pitchFamily="34" charset="0"/>
              <a:cs typeface="Arial" panose="020B0604020202020204" pitchFamily="34" charset="0"/>
            </a:rPr>
            <a:t>in der Regel 14 Tage vor dem Verhandlungstermin</a:t>
          </a:r>
          <a:r>
            <a:rPr lang="de-DE" sz="1100" baseline="0">
              <a:effectLst/>
              <a:latin typeface="Arial" panose="020B0604020202020204" pitchFamily="34" charset="0"/>
              <a:ea typeface="Calibri" panose="020F0502020204030204" pitchFamily="34" charset="0"/>
              <a:cs typeface="Arial" panose="020B0604020202020204" pitchFamily="34" charset="0"/>
            </a:rPr>
            <a:t> </a:t>
          </a:r>
          <a:r>
            <a:rPr lang="de-DE" sz="1100">
              <a:effectLst/>
              <a:latin typeface="Arial" panose="020B0604020202020204" pitchFamily="34" charset="0"/>
              <a:ea typeface="Calibri" panose="020F0502020204030204" pitchFamily="34" charset="0"/>
              <a:cs typeface="Arial" panose="020B0604020202020204" pitchFamily="34" charset="0"/>
            </a:rPr>
            <a:t>übersandt werden.</a:t>
          </a: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Soweit es zur Beurteilung der Wirtschaftlichkeit und Leistungsfähigkeit erforderlich ist, hat der Träger auf Verlangen zusätzliche Unterlagen vorzulegen und Auskünfte zu erteilen.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Verhandlungen sind innerhalb von drei Monaten nach Verhandlungsaufforderung aufzunehmen und möglichst abzuschließen. Die Vergütung der heilpädagogischen Leistungen wird zwischen Leistungserbringer und dem zuständigen Träger der Eingliederungshilfe vereinbart. Die Vereinbarungen sind für alle übrigen Träger der Eingliederungshilfe bindend. Die Ermittlung der Vergütungshöhe für die diagnostischen Leistungen erfolgt im Rahmen der Verhandlungen zu den heilpädagogischen Leistungen.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Vergütungsvereinbarung soll in der Regel für 12 Monate abgeschlossen werden.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p>
        <a:p>
          <a:pPr algn="just">
            <a:lnSpc>
              <a:spcPct val="115000"/>
            </a:lnSpc>
          </a:pPr>
          <a:r>
            <a:rPr lang="de-DE" sz="1100" b="1" u="none" kern="0">
              <a:effectLst/>
              <a:latin typeface="Atkinson Hyperlegible" pitchFamily="2" charset="0"/>
              <a:ea typeface="Times New Roman" panose="02020603050405020304" pitchFamily="18" charset="0"/>
              <a:cs typeface="Arial" panose="020B0604020202020204" pitchFamily="34" charset="0"/>
            </a:rPr>
            <a:t>      2.   </a:t>
          </a:r>
          <a:r>
            <a:rPr lang="de-DE" sz="1100" b="1" u="sng" kern="0">
              <a:effectLst/>
              <a:latin typeface="Atkinson Hyperlegible" pitchFamily="2" charset="0"/>
              <a:ea typeface="Times New Roman" panose="02020603050405020304" pitchFamily="18" charset="0"/>
              <a:cs typeface="Arial" panose="020B0604020202020204" pitchFamily="34" charset="0"/>
            </a:rPr>
            <a:t>Berechnungstool </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nachfolgenden Hinweise und Erläuterungen sollen Ihnen helfen, die entsprechenden Formulare (EXEL-Datei) auszufüllen.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lang="de-DE" sz="1100">
              <a:effectLst/>
              <a:latin typeface="Atkinson Hyperlegible" pitchFamily="2" charset="0"/>
              <a:ea typeface="Calibri" panose="020F0502020204030204" pitchFamily="34" charset="0"/>
              <a:cs typeface="Arial" panose="020B0604020202020204" pitchFamily="34" charset="0"/>
            </a:rPr>
            <a:t>Die weißen Felder sind mit Formeln und Verknüpfungen hinterlegt, so dass sich die Werte von selbst ergeben.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15000"/>
            </a:lnSpc>
            <a:spcBef>
              <a:spcPts val="0"/>
            </a:spcBef>
            <a:spcAft>
              <a:spcPts val="0"/>
            </a:spcAft>
            <a:buClrTx/>
            <a:buSzTx/>
            <a:buFont typeface="Symbol" panose="05050102010706020507" pitchFamily="18" charset="2"/>
            <a:buChar char=""/>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Nur die farbig hinterlegten Felder sollen mit den entsprechenden Daten befüllt werden.</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Arbeitshinweise werden zu den jeweiligen Arbeitsblättern der EXCEL-Datei gegeben und stellen eine Ausfüllhilfe für die unterschiedlichen Tabellenbestandteile dar.</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Formeln sind durch einen Blattschutz geschützt und können nicht verändert werden.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Entsprechend Landesrahmenvereinbarung Komplexleistungen müssen in der Vergütungsvereinbarung mindestens folgende Kostenfaktoren ausgewiesen werden: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Personalkosten und Personalnebenkosten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Sachkosten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Investitionsaufwand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Leistungsumfang der Frühförderstelle</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Folgende Arbeitsblätter sind auszufüllen: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mj-lt"/>
            <a:buAutoNum type="arabicPeriod"/>
          </a:pPr>
          <a:r>
            <a:rPr lang="de-DE" sz="1100">
              <a:effectLst/>
              <a:latin typeface="Atkinson Hyperlegible" pitchFamily="2" charset="0"/>
              <a:ea typeface="Calibri" panose="020F0502020204030204" pitchFamily="34" charset="0"/>
              <a:cs typeface="Arial" panose="020B0604020202020204" pitchFamily="34" charset="0"/>
            </a:rPr>
            <a:t>Deckblatt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mj-lt"/>
            <a:buAutoNum type="arabicPeriod"/>
          </a:pPr>
          <a:r>
            <a:rPr lang="de-DE" sz="1100">
              <a:effectLst/>
              <a:latin typeface="Atkinson Hyperlegible" pitchFamily="2" charset="0"/>
              <a:ea typeface="Calibri" panose="020F0502020204030204" pitchFamily="34" charset="0"/>
              <a:cs typeface="Arial" panose="020B0604020202020204" pitchFamily="34" charset="0"/>
            </a:rPr>
            <a:t>Personalblatt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mj-lt"/>
            <a:buAutoNum type="arabicPeriod"/>
          </a:pPr>
          <a:r>
            <a:rPr lang="de-DE" sz="1100">
              <a:effectLst/>
              <a:latin typeface="Atkinson Hyperlegible" pitchFamily="2" charset="0"/>
              <a:ea typeface="Calibri" panose="020F0502020204030204" pitchFamily="34" charset="0"/>
              <a:cs typeface="Arial" panose="020B0604020202020204" pitchFamily="34" charset="0"/>
            </a:rPr>
            <a:t>Nettoarbeitszeit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mj-lt"/>
            <a:buAutoNum type="arabicPeriod"/>
          </a:pPr>
          <a:r>
            <a:rPr lang="de-DE" sz="1100">
              <a:effectLst/>
              <a:latin typeface="Atkinson Hyperlegible" pitchFamily="2" charset="0"/>
              <a:ea typeface="Calibri" panose="020F0502020204030204" pitchFamily="34" charset="0"/>
              <a:cs typeface="Arial" panose="020B0604020202020204" pitchFamily="34" charset="0"/>
            </a:rPr>
            <a:t>Facheinheit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mj-lt"/>
            <a:buAutoNum type="arabicPeriod"/>
          </a:pPr>
          <a:r>
            <a:rPr lang="de-DE" sz="1100">
              <a:effectLst/>
              <a:latin typeface="Atkinson Hyperlegible" pitchFamily="2" charset="0"/>
              <a:ea typeface="Calibri" panose="020F0502020204030204" pitchFamily="34" charset="0"/>
              <a:cs typeface="Arial" panose="020B0604020202020204" pitchFamily="34" charset="0"/>
            </a:rPr>
            <a:t>Kalkulation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b="0" u="none" kern="0">
            <a:effectLst/>
            <a:latin typeface="Atkinson Hyperlegible" pitchFamily="2" charset="0"/>
            <a:ea typeface="Calibri" panose="020F0502020204030204" pitchFamily="34" charset="0"/>
            <a:cs typeface="Arial" panose="020B0604020202020204" pitchFamily="34" charset="0"/>
          </a:endParaRPr>
        </a:p>
        <a:p>
          <a:pPr algn="just">
            <a:lnSpc>
              <a:spcPct val="115000"/>
            </a:lnSpc>
          </a:pPr>
          <a:r>
            <a:rPr lang="de-DE" sz="1100" b="1" u="none" kern="0">
              <a:effectLst/>
              <a:latin typeface="Atkinson Hyperlegible" pitchFamily="2" charset="0"/>
              <a:ea typeface="Times New Roman" panose="02020603050405020304" pitchFamily="18" charset="0"/>
              <a:cs typeface="Arial" panose="020B0604020202020204" pitchFamily="34" charset="0"/>
            </a:rPr>
            <a:t>      2.1.   </a:t>
          </a:r>
          <a:r>
            <a:rPr lang="de-DE" sz="1100" b="1" u="sng" kern="0">
              <a:effectLst/>
              <a:latin typeface="Atkinson Hyperlegible" pitchFamily="2" charset="0"/>
              <a:ea typeface="Times New Roman" panose="02020603050405020304" pitchFamily="18" charset="0"/>
              <a:cs typeface="Arial" panose="020B0604020202020204" pitchFamily="34" charset="0"/>
            </a:rPr>
            <a:t>Arbeitsblatt – Deckblatt – Stammdaten und Angebot zur Vergütung</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Im ersten Teil</a:t>
          </a:r>
          <a:r>
            <a:rPr lang="de-DE" sz="1100">
              <a:effectLst/>
              <a:latin typeface="Atkinson Hyperlegible" pitchFamily="2" charset="0"/>
              <a:ea typeface="Calibri" panose="020F0502020204030204" pitchFamily="34" charset="0"/>
              <a:cs typeface="Arial" panose="020B0604020202020204" pitchFamily="34" charset="0"/>
            </a:rPr>
            <a:t> des Arbeitsblattes werden „Stammdaten - Allgemeine Angaben“ zur IFF und deren Träger erfragt, die Sie bitte entsprechend eingeben. Die auszufüllenden Felder sind grau gekennzeichnet.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Im zweiten Teil</a:t>
          </a:r>
          <a:r>
            <a:rPr lang="de-DE" sz="1100">
              <a:effectLst/>
              <a:latin typeface="Atkinson Hyperlegible" pitchFamily="2" charset="0"/>
              <a:ea typeface="Calibri" panose="020F0502020204030204" pitchFamily="34" charset="0"/>
              <a:cs typeface="Arial" panose="020B0604020202020204" pitchFamily="34" charset="0"/>
            </a:rPr>
            <a:t> des Arbeitsblattes werden die ermittelten Werte für das Vergütungsangebot der heilpädagogischen Fördereinheit als Gruppen- oder Einzelleistung ausgewiesen. Neben diesen Fördereinheiten werden die Entgelte für die Eingangs-, Verlaufs- und Abschlussdiagnostik ermittelt. Diese Forderungen werden aus den Basisdaten der anderen Datenblätter errechnet und ergeben sich automatisch.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Folgende Zeiteinheiten der Diagnostik werden dabei als Basis grundsätzlich zugrunde gelegt: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Eingangsdiagnostik	7,0 Stunden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Verlaufsdiagnostik	4,5 Stunden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Abschlussdiagnostik	3,0 Stunden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Eine heilpädagogische Fördereinheit inkl. Fahrzeit beträgt in der Regel 2,5 Stunden.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b="1" u="none" kern="0" baseline="0">
              <a:effectLst/>
              <a:latin typeface="Arial" panose="020B0604020202020204" pitchFamily="34" charset="0"/>
              <a:ea typeface="Calibri" panose="020F0502020204030204" pitchFamily="34" charset="0"/>
              <a:cs typeface="Times New Roman" panose="02020603050405020304" pitchFamily="18" charset="0"/>
            </a:rPr>
            <a:t>      </a:t>
          </a:r>
          <a:r>
            <a:rPr lang="de-DE" sz="1100" b="1" u="none" kern="0">
              <a:effectLst/>
              <a:latin typeface="Atkinson Hyperlegible" pitchFamily="2" charset="0"/>
              <a:ea typeface="Times New Roman" panose="02020603050405020304" pitchFamily="18" charset="0"/>
              <a:cs typeface="Arial" panose="020B0604020202020204" pitchFamily="34" charset="0"/>
            </a:rPr>
            <a:t>2.2.   </a:t>
          </a:r>
          <a:r>
            <a:rPr lang="de-DE" sz="1100" b="1" u="sng" kern="0">
              <a:effectLst/>
              <a:latin typeface="Atkinson Hyperlegible" pitchFamily="2" charset="0"/>
              <a:ea typeface="Times New Roman" panose="02020603050405020304" pitchFamily="18" charset="0"/>
              <a:cs typeface="Arial" panose="020B0604020202020204" pitchFamily="34" charset="0"/>
            </a:rPr>
            <a:t>Arbeitsblatt – Personalblatt</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IFF hat die Bruttopersonalkosten in geeigneter Weise zu belegen. Im Arbeitsblatt Personalkostenaufstellung haben Sie die Möglichkeit Ihre Personalaufwendungen entsprechend zu untersetzen. Diese Tabelle stellt den wesentlichen Teil der Kalkulation dar und soll der Nachvollziehbarkeit der Personalkostenforderung dienen.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Tabellenkopf tragen Sie bitte den Namen der Einrichtung und das gültige Institutionskennzeichen ein.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Der 2. Teil des Tabellenkopfes gliedert sich in die Teile</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Tarifbindung</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Personalnebenkosten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Arbeitgeberanteil zur Sozialversicherung</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Beiträge zur Altersvorsorge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Sonderzahlungen (Urlaubs- und Weihnachtsgeld)</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just">
            <a:lnSpc>
              <a:spcPct val="115000"/>
            </a:lnSpc>
            <a:buFont typeface="Symbol" panose="05050102010706020507" pitchFamily="18" charset="2"/>
            <a:buChar char=""/>
          </a:pPr>
          <a:r>
            <a:rPr lang="de-DE" sz="1100">
              <a:effectLst/>
              <a:latin typeface="Atkinson Hyperlegible" pitchFamily="2" charset="0"/>
              <a:ea typeface="Calibri" panose="020F0502020204030204" pitchFamily="34" charset="0"/>
              <a:cs typeface="Arial" panose="020B0604020202020204" pitchFamily="34" charset="0"/>
            </a:rPr>
            <a:t>Geplante prospektive Tarif- bzw. Personalkostensteigerungen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Tarifbindung</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Hier haben Sie die Möglichkeit, die Frage nach der Tarifbindung Ihrer Einrichtung mit der Dropdown-Liste für JA und Nein auszuwählen. Wenn sie Mitglied in einer Tarifgemeinschaft, eigenen Arbeitsvertragsrichtlinien AVR unterliegen, einen Flächentarifvertrag anwenden oder einen eigenen Haustarifvertrag vereinbart haben, wählen Sie bitte JA aus der Dropdown-Liste aus. In der zweiten Zeile tragen Sie bitte die ihre jeweils zutreffende entsprechende tarifliche Regelung ein. In der darunterliegenden Zeile fügen Sie bitte das Datum der aktuellen Fassung ihrer jeweils zutreffenden tariflichen Regelung ein.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Personalnebenkosten</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Personalnebenkosten sind zusätzlich zum Arbeitsentgelt anfallende Personalkosten. Dazu zählen Beiträge der Berufsgenossenschaft; Ausgleichsabgabe; Fortbildung, Arbeits- und Gesundheitsschutz, sonstige tarifrechtliche Regelungen. Die Personalnebenkosten werden in einer Höhe von 1,5% der Bruttopersonalkosten anerkannt und müssen separat ausgewiesen werden. Eventuell anfallende Sachaufwendungen sind entsprechend in den Sachkosten zu berücksichtigen.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Arbeitgeberanteil zur Sozialversicherung</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Zu den Arbeitgeberanteilen zählen Beiträge der Krankenkassen; Pflegeversicherung; Arbeitslosenversicherung; Rentenversicherung; U 1 Krankheitsfall; U 2 Mutterschutz; U 3 Insolvenzgeld. Weise Sie hier bitte den Arbeitgebersamtanteil in Prozent aus.</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Beiträge zur Altersvorsorge</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Zu den Arbeitgeberanteilen zählen Beiträge der Altersvorsorge. Der Anspruch ergibt sich aus einer tarifvertraglichen Regelung, einer Betriebsvereinbarung oder aus einem Arbeitsvertrag. In dieser Zelle tragen Sie bitte die Beitragshöhe in beispielsweise 3,5% der Personalkosten ein, die durch den Arbeitgeber übernommen werden.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Sonderzahlungen</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Hier haben Sie die Möglichkeit die prozentualen Sonderzahlungen für den prospektiven künftig zu vereinbarenden Zeitraum geltend zu machen. Diese Sonderzahlungen wie z.B. zusätzliches Urlaubsgeld, Urlaubsgratifikation oder 13. Monatsgehalt sind ein zusätzliches Entgelt des Arbeitgebers an seinen Arbeitnehmer. Es wird in der Regel zu einem bestimmten Jahreszeitpunkt einmal jährlich ausgezahlt. Bitte tragen Sie hier die künftig prognostizierte prozentuale Jahressonderzahlung ein.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u="sng">
              <a:effectLst/>
              <a:latin typeface="Atkinson Hyperlegible" pitchFamily="2" charset="0"/>
              <a:ea typeface="Calibri" panose="020F0502020204030204" pitchFamily="34" charset="0"/>
              <a:cs typeface="Arial" panose="020B0604020202020204" pitchFamily="34" charset="0"/>
            </a:rPr>
            <a:t>Zu dem Punkt geplante prospektive Tarif- bzw. Personalkostensteigerungen</a:t>
          </a:r>
          <a:r>
            <a:rPr lang="de-DE" sz="1100">
              <a:effectLst/>
              <a:latin typeface="Atkinson Hyperlegible" pitchFamily="2" charset="0"/>
              <a:ea typeface="Calibri" panose="020F0502020204030204" pitchFamily="34" charset="0"/>
              <a:cs typeface="Arial" panose="020B0604020202020204" pitchFamily="34" charset="0"/>
            </a:rPr>
            <a: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Tragen Sie bitte in die Tabelle den Zeitpunkt der geplanten prospektiven Personalkostensteigerung und den voraussichtlichen Prozentsatz der Tarifsteigerung unter Berücksichtigung der individuellen Stufensteigerungen ein.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Hauptteil des Personalblattes fügen Sie bitte die Personalangaben der IFF ein. Die Vollbeschäftigung bezieht sich dabei auf eine 40 Stundenwoche. Mitarbeiter mit davon abweichenden Arbeitszeiten sind auf entsprechende anteilige VK umzurechnen. Diese Umrechnung von Stellenanteilen trifft auch für Mitarbeiter zu, die nicht die ganzen 12 Monate beschäftigt waren.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1. Spalte: </a:t>
          </a:r>
          <a:r>
            <a:rPr lang="de-DE" sz="1100" u="sng">
              <a:effectLst/>
              <a:latin typeface="Atkinson Hyperlegible" pitchFamily="2" charset="0"/>
              <a:ea typeface="Calibri" panose="020F0502020204030204" pitchFamily="34" charset="0"/>
              <a:cs typeface="Arial" panose="020B0604020202020204" pitchFamily="34" charset="0"/>
            </a:rPr>
            <a:t>Pseudonymnummer</a:t>
          </a:r>
          <a:r>
            <a:rPr lang="de-DE" sz="1100">
              <a:effectLst/>
              <a:latin typeface="Atkinson Hyperlegible" pitchFamily="2" charset="0"/>
              <a:ea typeface="Calibri" panose="020F0502020204030204" pitchFamily="34" charset="0"/>
              <a:cs typeface="Arial" panose="020B0604020202020204" pitchFamily="34" charset="0"/>
            </a:rPr>
            <a:t>: Hier fügen Sie bitte die Personalnummer der entsprechenden Stellenbesetzung (Stellenplan) ein. Aus datenschutzrechtlichen Gründen können Sie die Stellennummerwahl auch abweichend von der Personalnummer definieren. Gewährleisten Sie aber bitte in Ihren eigenen Lohnunterlagen eine entsprechende Herleitung und Zuordnung.</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2. Spalte: </a:t>
          </a:r>
          <a:r>
            <a:rPr lang="de-DE" sz="1100" u="sng">
              <a:effectLst/>
              <a:latin typeface="Atkinson Hyperlegible" pitchFamily="2" charset="0"/>
              <a:ea typeface="Calibri" panose="020F0502020204030204" pitchFamily="34" charset="0"/>
              <a:cs typeface="Arial" panose="020B0604020202020204" pitchFamily="34" charset="0"/>
            </a:rPr>
            <a:t>Tätigkeit</a:t>
          </a:r>
          <a:r>
            <a:rPr lang="de-DE" sz="1100">
              <a:effectLst/>
              <a:latin typeface="Atkinson Hyperlegible" pitchFamily="2" charset="0"/>
              <a:ea typeface="Calibri" panose="020F0502020204030204" pitchFamily="34" charset="0"/>
              <a:cs typeface="Arial" panose="020B0604020202020204" pitchFamily="34" charset="0"/>
            </a:rPr>
            <a:t>: Hier fügen Sie bitte Stellenbezeichnung für die Stelle ein.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3. Spalte: </a:t>
          </a:r>
          <a:r>
            <a:rPr lang="de-DE" sz="1100" u="sng">
              <a:effectLst/>
              <a:latin typeface="Atkinson Hyperlegible" pitchFamily="2" charset="0"/>
              <a:ea typeface="Calibri" panose="020F0502020204030204" pitchFamily="34" charset="0"/>
              <a:cs typeface="Arial" panose="020B0604020202020204" pitchFamily="34" charset="0"/>
            </a:rPr>
            <a:t>Beginn der Tätigkeit</a:t>
          </a:r>
          <a:r>
            <a:rPr lang="de-DE" sz="1100">
              <a:effectLst/>
              <a:latin typeface="Atkinson Hyperlegible" pitchFamily="2" charset="0"/>
              <a:ea typeface="Calibri" panose="020F0502020204030204" pitchFamily="34" charset="0"/>
              <a:cs typeface="Arial" panose="020B0604020202020204" pitchFamily="34" charset="0"/>
            </a:rPr>
            <a:t>: Hier fügen Sie bitte den Monat und das Jahr des Beginns der Tätigkeit für die Stelle ein.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4. Spalte:</a:t>
          </a:r>
          <a:r>
            <a:rPr lang="de-DE" sz="1100" baseline="0">
              <a:effectLst/>
              <a:latin typeface="Atkinson Hyperlegible" pitchFamily="2" charset="0"/>
              <a:ea typeface="Calibri" panose="020F0502020204030204" pitchFamily="34" charset="0"/>
              <a:cs typeface="Arial" panose="020B0604020202020204" pitchFamily="34" charset="0"/>
            </a:rPr>
            <a:t> </a:t>
          </a:r>
          <a:r>
            <a:rPr lang="de-DE" sz="1100" u="sng">
              <a:effectLst/>
              <a:latin typeface="Atkinson Hyperlegible" pitchFamily="2" charset="0"/>
              <a:ea typeface="Calibri" panose="020F0502020204030204" pitchFamily="34" charset="0"/>
              <a:cs typeface="Arial" panose="020B0604020202020204" pitchFamily="34" charset="0"/>
            </a:rPr>
            <a:t>Qualifikation</a:t>
          </a:r>
          <a:r>
            <a:rPr lang="de-DE" sz="1100">
              <a:effectLst/>
              <a:latin typeface="Atkinson Hyperlegible" pitchFamily="2" charset="0"/>
              <a:ea typeface="Calibri" panose="020F0502020204030204" pitchFamily="34" charset="0"/>
              <a:cs typeface="Arial" panose="020B0604020202020204" pitchFamily="34" charset="0"/>
            </a:rPr>
            <a:t>: Hier fügen Sie bitte die vorhandene berufliche Qualifikation des Stelleninhabers ein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5. Spalte: </a:t>
          </a:r>
          <a:r>
            <a:rPr lang="de-DE" sz="1100" u="sng">
              <a:effectLst/>
              <a:latin typeface="Atkinson Hyperlegible" pitchFamily="2" charset="0"/>
              <a:ea typeface="Calibri" panose="020F0502020204030204" pitchFamily="34" charset="0"/>
              <a:cs typeface="Arial" panose="020B0604020202020204" pitchFamily="34" charset="0"/>
            </a:rPr>
            <a:t>Entgeltgruppe</a:t>
          </a:r>
          <a:r>
            <a:rPr lang="de-DE" sz="1100">
              <a:effectLst/>
              <a:latin typeface="Atkinson Hyperlegible" pitchFamily="2" charset="0"/>
              <a:ea typeface="Calibri" panose="020F0502020204030204" pitchFamily="34" charset="0"/>
              <a:cs typeface="Arial" panose="020B0604020202020204" pitchFamily="34" charset="0"/>
            </a:rPr>
            <a:t>: Hier haben Sie die Möglichkeit die entsprechende Entgeltgruppe und Entgeltstufe der betreffenden Stelle zu benennen. Sollten sie nicht nach Entgeltgruppen vergüten entfällt diese Spalte.</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6. Spalte: </a:t>
          </a:r>
          <a:r>
            <a:rPr lang="de-DE" sz="1100" u="sng">
              <a:effectLst/>
              <a:latin typeface="Atkinson Hyperlegible" pitchFamily="2" charset="0"/>
              <a:ea typeface="Calibri" panose="020F0502020204030204" pitchFamily="34" charset="0"/>
              <a:cs typeface="Arial" panose="020B0604020202020204" pitchFamily="34" charset="0"/>
            </a:rPr>
            <a:t>durchschnittlicher Stellenanteil VK/Jahr</a:t>
          </a:r>
          <a:r>
            <a:rPr lang="de-DE" sz="1100">
              <a:effectLst/>
              <a:latin typeface="Atkinson Hyperlegible" pitchFamily="2" charset="0"/>
              <a:ea typeface="Calibri" panose="020F0502020204030204" pitchFamily="34" charset="0"/>
              <a:cs typeface="Arial" panose="020B0604020202020204" pitchFamily="34" charset="0"/>
            </a:rPr>
            <a:t>:</a:t>
          </a:r>
          <a:r>
            <a:rPr lang="de-DE" sz="1100" baseline="0">
              <a:effectLst/>
              <a:latin typeface="Atkinson Hyperlegible" pitchFamily="2" charset="0"/>
              <a:ea typeface="Calibri" panose="020F0502020204030204" pitchFamily="34" charset="0"/>
              <a:cs typeface="Arial" panose="020B0604020202020204" pitchFamily="34" charset="0"/>
            </a:rPr>
            <a:t> </a:t>
          </a:r>
          <a:r>
            <a:rPr lang="de-DE" sz="1100">
              <a:effectLst/>
              <a:latin typeface="Atkinson Hyperlegible" pitchFamily="2" charset="0"/>
              <a:ea typeface="Calibri" panose="020F0502020204030204" pitchFamily="34" charset="0"/>
              <a:cs typeface="Arial" panose="020B0604020202020204" pitchFamily="34" charset="0"/>
            </a:rPr>
            <a:t>Hier fügen Sie bitte die einzelnen  angestellten Vollkräfte der Einrichtung der letzten 12 Monate ein. Die Vollbeschäftigung bezieht sich dabei auf eine 40 Stundenwoche. Mitarbeiter mit davon abweichenden Arbeitszeiten sind somit auf entsprechende anteilige VK umzurechnen.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7. Spalte</a:t>
          </a:r>
          <a:r>
            <a:rPr lang="de-DE" sz="1100">
              <a:solidFill>
                <a:sysClr val="windowText" lastClr="000000"/>
              </a:solidFill>
              <a:effectLst/>
              <a:latin typeface="Atkinson Hyperlegible" pitchFamily="2" charset="0"/>
              <a:ea typeface="Calibri" panose="020F0502020204030204" pitchFamily="34" charset="0"/>
              <a:cs typeface="Arial" panose="020B0604020202020204" pitchFamily="34" charset="0"/>
            </a:rPr>
            <a:t>: </a:t>
          </a:r>
          <a:r>
            <a:rPr lang="de-DE" sz="1100" u="sng">
              <a:solidFill>
                <a:sysClr val="windowText" lastClr="000000"/>
              </a:solidFill>
              <a:effectLst/>
              <a:latin typeface="Atkinson Hyperlegible" pitchFamily="2" charset="0"/>
              <a:ea typeface="Calibri" panose="020F0502020204030204" pitchFamily="34" charset="0"/>
              <a:cs typeface="Arial" panose="020B0604020202020204" pitchFamily="34" charset="0"/>
            </a:rPr>
            <a:t>Ist – monatliche Grundentgelt entsprechend dem Stellenumfang</a:t>
          </a:r>
          <a:r>
            <a:rPr lang="de-DE" sz="1100">
              <a:solidFill>
                <a:sysClr val="windowText" lastClr="000000"/>
              </a:solidFill>
              <a:effectLst/>
              <a:latin typeface="Atkinson Hyperlegible" pitchFamily="2" charset="0"/>
              <a:ea typeface="Calibri" panose="020F0502020204030204" pitchFamily="34" charset="0"/>
              <a:cs typeface="Arial" panose="020B0604020202020204" pitchFamily="34" charset="0"/>
            </a:rPr>
            <a:t>: </a:t>
          </a:r>
          <a:r>
            <a:rPr lang="de-DE" sz="1100">
              <a:effectLst/>
              <a:latin typeface="Atkinson Hyperlegible" pitchFamily="2" charset="0"/>
              <a:ea typeface="Calibri" panose="020F0502020204030204" pitchFamily="34" charset="0"/>
              <a:cs typeface="Arial" panose="020B0604020202020204" pitchFamily="34" charset="0"/>
            </a:rPr>
            <a:t>Bitte tragen Sie hier das vereinbarte und gezahlte individuelle monatliche Grundgehalt des Stelleninhabers ein.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8. Spalte: </a:t>
          </a:r>
          <a:r>
            <a:rPr lang="de-DE" sz="1100" u="sng">
              <a:effectLst/>
              <a:latin typeface="Atkinson Hyperlegible" pitchFamily="2" charset="0"/>
              <a:ea typeface="Calibri" panose="020F0502020204030204" pitchFamily="34" charset="0"/>
              <a:cs typeface="Arial" panose="020B0604020202020204" pitchFamily="34" charset="0"/>
            </a:rPr>
            <a:t>Monatliche Zulagen</a:t>
          </a:r>
          <a:r>
            <a:rPr lang="de-DE" sz="1100">
              <a:effectLst/>
              <a:latin typeface="Atkinson Hyperlegible" pitchFamily="2" charset="0"/>
              <a:ea typeface="Calibri" panose="020F0502020204030204" pitchFamily="34" charset="0"/>
              <a:cs typeface="Arial" panose="020B0604020202020204" pitchFamily="34" charset="0"/>
            </a:rPr>
            <a:t>: Zulagen sind Leistungen (Zahlungen) des Arbeitgebers, die zusätzlich zum vereinbarten Grundlohn oder Grundgehalt gezahlt werden. Der Anspruch ergibt sich aus einer tarifvertraglichen Regelung, einer Betriebsvereinbarung oder aus einem Arbeitsvertrag.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Damit ist die Erfassung der Personaldaten abgeschlossen.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aufgeführten Stellen werden automatisch summiert und die prognostizierte Entwicklung für den kommenden Zeitraum ausgewiesen. Die Berechnung der Gesamtkosten erfolgt entsprechend.</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b="1" u="none" kern="0" baseline="0">
              <a:effectLst/>
              <a:latin typeface="Arial" panose="020B0604020202020204" pitchFamily="34" charset="0"/>
              <a:ea typeface="Calibri" panose="020F0502020204030204" pitchFamily="34" charset="0"/>
              <a:cs typeface="Times New Roman" panose="02020603050405020304" pitchFamily="18" charset="0"/>
            </a:rPr>
            <a:t>      </a:t>
          </a:r>
          <a:r>
            <a:rPr lang="de-DE" sz="1100" b="1" u="none" kern="0">
              <a:effectLst/>
              <a:latin typeface="Atkinson Hyperlegible" pitchFamily="2" charset="0"/>
              <a:ea typeface="Times New Roman" panose="02020603050405020304" pitchFamily="18" charset="0"/>
              <a:cs typeface="Arial" panose="020B0604020202020204" pitchFamily="34" charset="0"/>
            </a:rPr>
            <a:t>2.3.   </a:t>
          </a:r>
          <a:r>
            <a:rPr lang="de-DE" sz="1100" b="1" u="sng" kern="0">
              <a:effectLst/>
              <a:latin typeface="Atkinson Hyperlegible" pitchFamily="2" charset="0"/>
              <a:ea typeface="Times New Roman" panose="02020603050405020304" pitchFamily="18" charset="0"/>
              <a:cs typeface="Arial" panose="020B0604020202020204" pitchFamily="34" charset="0"/>
            </a:rPr>
            <a:t>Arbeitsblatt – Nettoarbeitszeit </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l">
            <a:lnSpc>
              <a:spcPct val="107000"/>
            </a:lnSpc>
            <a:spcAft>
              <a:spcPts val="800"/>
            </a:spcAft>
          </a:pPr>
          <a:r>
            <a:rPr lang="de-DE" sz="1100" b="1">
              <a:solidFill>
                <a:srgbClr val="000000"/>
              </a:solidFill>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de-DE" sz="1100">
              <a:effectLst/>
              <a:latin typeface="Atkinson Hyperlegible" pitchFamily="2" charset="0"/>
              <a:ea typeface="Times New Roman" panose="02020603050405020304" pitchFamily="18" charset="0"/>
              <a:cs typeface="Arial" panose="020B0604020202020204" pitchFamily="34" charset="0"/>
            </a:rPr>
            <a:t>In dem Arbeitsblatt wird die Nettoeinsatzzeit der Fachkräfte und die Nettojahresarbeitszeit der anderen Kräfte ermittelt.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effectLst/>
              <a:latin typeface="Atkinson Hyperlegible" pitchFamily="2" charset="0"/>
              <a:ea typeface="Times New Roman" panose="02020603050405020304" pitchFamily="18" charset="0"/>
              <a:cs typeface="Arial" panose="020B0604020202020204" pitchFamily="34" charset="0"/>
            </a:rPr>
            <a:t>Im ersten Teil des Arbeitsblattes tragen Sie die Anzahl der Feiertage in Sachsen ein, die auf einen Arbeitstag fallen. Das sind: Karfreitag, Ostermontag, Christi Himmelfahrt, Pfingstmontag, Buß- und Bettag</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effectLst/>
              <a:latin typeface="Atkinson Hyperlegible" pitchFamily="2" charset="0"/>
              <a:ea typeface="Times New Roman" panose="02020603050405020304" pitchFamily="18" charset="0"/>
              <a:cs typeface="Arial" panose="020B0604020202020204" pitchFamily="34" charset="0"/>
            </a:rPr>
            <a:t>Ermitteln Sie anschließend die Anzahl der Feiertage in Sachsen, die die teilweise auf einen Arbeitstag fallen und tragen Sie diese bitte in das Arbeitsblatt ein.</a:t>
          </a:r>
          <a:r>
            <a:rPr lang="de-DE" sz="1100">
              <a:effectLst/>
              <a:latin typeface="Atkinson Hyperlegible" pitchFamily="2" charset="0"/>
              <a:ea typeface="Calibri" panose="020F0502020204030204" pitchFamily="34" charset="0"/>
              <a:cs typeface="Arial" panose="020B0604020202020204" pitchFamily="34" charset="0"/>
            </a:rPr>
            <a:t> Diese </a:t>
          </a:r>
          <a:r>
            <a:rPr lang="de-DE" sz="1100">
              <a:effectLst/>
              <a:latin typeface="Atkinson Hyperlegible" pitchFamily="2" charset="0"/>
              <a:ea typeface="Times New Roman" panose="02020603050405020304" pitchFamily="18" charset="0"/>
              <a:cs typeface="Arial" panose="020B0604020202020204" pitchFamily="34" charset="0"/>
            </a:rPr>
            <a:t>Feiertage sind: Neujahr, 1. Mai, Tag d. Dt. Einheit, Reformationstag, 1./2. Weihnachtsfeiertag</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effectLst/>
              <a:latin typeface="Atkinson Hyperlegible" pitchFamily="2" charset="0"/>
              <a:ea typeface="Times New Roman" panose="02020603050405020304" pitchFamily="18" charset="0"/>
              <a:cs typeface="Arial" panose="020B0604020202020204" pitchFamily="34" charset="0"/>
            </a:rPr>
            <a:t>Tarifliche Sonderstellung für Heiligabend, Silvester</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effectLst/>
              <a:latin typeface="Atkinson Hyperlegible" pitchFamily="2" charset="0"/>
              <a:ea typeface="Times New Roman" panose="02020603050405020304" pitchFamily="18" charset="0"/>
              <a:cs typeface="Arial" panose="020B0604020202020204" pitchFamily="34" charset="0"/>
            </a:rPr>
            <a:t>Im nächsten Teil des Arbeitsblattes tragen Sie bitte die Anzahl der durchschnittlichen Urlaubstage im Jahr ihrer beschäftigten Mittarbeiter ein. Zum Beispiel 30 Arbeitstage im Jahr. Die eingetragenen Tage werden automatisch in der Tabelle in Stunden im Jahr umgerechnet.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effectLst/>
              <a:latin typeface="Atkinson Hyperlegible" pitchFamily="2" charset="0"/>
              <a:ea typeface="Calibri" panose="020F0502020204030204" pitchFamily="34" charset="0"/>
              <a:cs typeface="Times New Roman" panose="02020603050405020304" pitchFamily="18" charset="0"/>
            </a:rPr>
            <a:t>Regenerationstage gelten zur Entlastung und als Anerkenntnis der herausfordernden Arbeitsbedingungen im Sozial- und Erziehungsdienst. Entsprechend TVöD werden zwei sog. Regenerationstage, d.h. zwei Tage Arbeitsbefreiung unter Fortzahlung des Entgelts gewährt.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Bei den Krankheitstagen/Kuren</a:t>
          </a:r>
          <a:r>
            <a:rPr lang="de-DE" sz="1100">
              <a:effectLst/>
              <a:latin typeface="Atkinson Hyperlegible" pitchFamily="2" charset="0"/>
              <a:ea typeface="Times New Roman" panose="02020603050405020304" pitchFamily="18" charset="0"/>
              <a:cs typeface="Arial" panose="020B0604020202020204" pitchFamily="34" charset="0"/>
            </a:rPr>
            <a:t> tragen Sie bitte die Anzahl der durchschnittlichen </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Krankheitstage/Kuren</a:t>
          </a:r>
          <a:r>
            <a:rPr lang="de-DE" sz="1100">
              <a:effectLst/>
              <a:latin typeface="Atkinson Hyperlegible" pitchFamily="2" charset="0"/>
              <a:ea typeface="Times New Roman" panose="02020603050405020304" pitchFamily="18" charset="0"/>
              <a:cs typeface="Arial" panose="020B0604020202020204" pitchFamily="34" charset="0"/>
            </a:rPr>
            <a:t> im Jahr ihrer beschäftigten Mittarbeiter ein. </a:t>
          </a:r>
          <a:r>
            <a:rPr lang="de-DE" sz="1100">
              <a:effectLst/>
              <a:latin typeface="Atkinson Hyperlegible" pitchFamily="2" charset="0"/>
              <a:ea typeface="Calibri" panose="020F0502020204030204" pitchFamily="34" charset="0"/>
              <a:cs typeface="Arial" panose="020B0604020202020204" pitchFamily="34" charset="0"/>
            </a:rPr>
            <a:t>Bitte tragen Sie nur ganze Zahlen in die Tabelle ein, z.B. 14 Tage.</a:t>
          </a:r>
          <a:r>
            <a:rPr lang="de-DE" sz="1100">
              <a:effectLst/>
              <a:latin typeface="Atkinson Hyperlegible" pitchFamily="2" charset="0"/>
              <a:ea typeface="Times New Roman" panose="02020603050405020304" pitchFamily="18" charset="0"/>
              <a:cs typeface="Arial" panose="020B0604020202020204" pitchFamily="34" charset="0"/>
            </a:rPr>
            <a:t> Die eingetragenen Tage werden automatisch in der Tabelle in Stunden im Jahr umgerechnet.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800"/>
            </a:spcAft>
            <a:buFont typeface="Symbol" panose="05050102010706020507" pitchFamily="18" charset="2"/>
            <a:buChar char=""/>
          </a:pP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Bei den Fortbildungstagen</a:t>
          </a:r>
          <a:r>
            <a:rPr lang="de-DE" sz="1100">
              <a:effectLst/>
              <a:latin typeface="Atkinson Hyperlegible" pitchFamily="2" charset="0"/>
              <a:ea typeface="Times New Roman" panose="02020603050405020304" pitchFamily="18" charset="0"/>
              <a:cs typeface="Arial" panose="020B0604020202020204" pitchFamily="34" charset="0"/>
            </a:rPr>
            <a:t> tragen Sie bitte die Anzahl der durchschnittlichen</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 Fortbildungstage</a:t>
          </a:r>
          <a:r>
            <a:rPr lang="de-DE" sz="1100">
              <a:effectLst/>
              <a:latin typeface="Atkinson Hyperlegible" pitchFamily="2" charset="0"/>
              <a:ea typeface="Times New Roman" panose="02020603050405020304" pitchFamily="18" charset="0"/>
              <a:cs typeface="Arial" panose="020B0604020202020204" pitchFamily="34" charset="0"/>
            </a:rPr>
            <a:t> im Jahr ihrer beschäftigten Mittarbeiter ein</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 z.B. 2 Tage.</a:t>
          </a:r>
          <a:r>
            <a:rPr lang="de-DE" sz="1100">
              <a:effectLst/>
              <a:latin typeface="Atkinson Hyperlegible" pitchFamily="2" charset="0"/>
              <a:ea typeface="Times New Roman" panose="02020603050405020304" pitchFamily="18" charset="0"/>
              <a:cs typeface="Arial" panose="020B0604020202020204" pitchFamily="34" charset="0"/>
            </a:rPr>
            <a:t> Die eingetragenen Tage werden automatisch in der Tabelle in Stunden im Jahr umgerechnet. </a:t>
          </a:r>
          <a:r>
            <a:rPr lang="de-DE" sz="1100">
              <a:effectLst/>
              <a:latin typeface="Atkinson Hyperlegible" pitchFamily="2" charset="0"/>
              <a:ea typeface="Calibri" panose="020F0502020204030204" pitchFamily="34" charset="0"/>
              <a:cs typeface="Arial" panose="020B0604020202020204" pitchFamily="34" charset="0"/>
            </a:rPr>
            <a:t>Die Kostenträger prüfen auf der Grundlage der Rahmenverträge die Aufstellung prospektiver Fortbildungspläne und deren Umsetzung.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15000"/>
            </a:lnSpc>
            <a:buFont typeface="Symbol" panose="05050102010706020507" pitchFamily="18" charset="2"/>
            <a:buChar char=""/>
          </a:pP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Bei der Supervision/Fallbesprechung</a:t>
          </a:r>
          <a:r>
            <a:rPr lang="de-DE" sz="1100">
              <a:effectLst/>
              <a:latin typeface="Atkinson Hyperlegible" pitchFamily="2" charset="0"/>
              <a:ea typeface="Times New Roman" panose="02020603050405020304" pitchFamily="18" charset="0"/>
              <a:cs typeface="Arial" panose="020B0604020202020204" pitchFamily="34" charset="0"/>
            </a:rPr>
            <a:t> tragen Sie bitte die Anzahl den durchschnittlichen Zeitaufwand für Supervision/Fallbesprechung im Jahr ihrer beschäftigten Mittarbeiter ein</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 z.B. 2 Tage. Die eingetragenen Tage werden automatisch in der Tabelle in Stunden im Jahr umgerechnet.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15000"/>
            </a:lnSpc>
            <a:buFont typeface="Symbol" panose="05050102010706020507" pitchFamily="18" charset="2"/>
            <a:buChar char=""/>
          </a:pPr>
          <a:endParaRPr lang="de-DE" sz="1100">
            <a:solidFill>
              <a:srgbClr val="000000"/>
            </a:solidFill>
            <a:effectLst/>
            <a:latin typeface="Atkinson Hyperlegible" pitchFamily="2" charset="0"/>
            <a:ea typeface="Times New Roman" panose="02020603050405020304" pitchFamily="18" charset="0"/>
            <a:cs typeface="Arial" panose="020B0604020202020204" pitchFamily="34" charset="0"/>
          </a:endParaRPr>
        </a:p>
        <a:p>
          <a:pPr marL="342900" lvl="0" indent="-342900" algn="l">
            <a:lnSpc>
              <a:spcPct val="115000"/>
            </a:lnSpc>
            <a:buFont typeface="Symbol" panose="05050102010706020507" pitchFamily="18" charset="2"/>
            <a:buChar char=""/>
          </a:pP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Bei der Teamarbeit/DB tragen </a:t>
          </a:r>
          <a:r>
            <a:rPr lang="de-DE" sz="1100">
              <a:effectLst/>
              <a:latin typeface="Atkinson Hyperlegible" pitchFamily="2" charset="0"/>
              <a:ea typeface="Times New Roman" panose="02020603050405020304" pitchFamily="18" charset="0"/>
              <a:cs typeface="Arial" panose="020B0604020202020204" pitchFamily="34" charset="0"/>
            </a:rPr>
            <a:t>Sie bitte den durchschnittlichen Zeitaufwand pro Jahr ihrer beschäftigten Mittarbeiter ein</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 z.B. 2 Tage (diese Zeiten sind</a:t>
          </a:r>
          <a:r>
            <a:rPr lang="de-DE" sz="1100">
              <a:effectLst/>
              <a:latin typeface="Atkinson Hyperlegible" pitchFamily="2" charset="0"/>
              <a:ea typeface="Calibri" panose="020F0502020204030204" pitchFamily="34" charset="0"/>
              <a:cs typeface="Arial" panose="020B0604020202020204" pitchFamily="34" charset="0"/>
            </a:rPr>
            <a:t> z.B. </a:t>
          </a: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betriebsnotwendigen Organisationszeiten, die nicht kundenbezogen, aber betriebsnotwendig sind wie Dienstbesprechung, Dienstberatungen. Die eingetragenen Tage werden automatisch in der Tabelle in Stunden im Jahr umgerechnet.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gn="l">
            <a:lnSpc>
              <a:spcPct val="115000"/>
            </a:lnSpc>
            <a:buFont typeface="Symbol" panose="05050102010706020507" pitchFamily="18" charset="2"/>
            <a:buChar char=""/>
          </a:pPr>
          <a:endParaRPr lang="de-DE" sz="1100">
            <a:solidFill>
              <a:sysClr val="windowText" lastClr="000000"/>
            </a:solidFill>
            <a:effectLst/>
            <a:latin typeface="Atkinson Hyperlegible" pitchFamily="2" charset="0"/>
            <a:ea typeface="Times New Roman" panose="02020603050405020304" pitchFamily="18" charset="0"/>
            <a:cs typeface="Arial" panose="020B0604020202020204" pitchFamily="34" charset="0"/>
          </a:endParaRPr>
        </a:p>
        <a:p>
          <a:pPr marL="342900" lvl="0" indent="-342900" algn="l">
            <a:lnSpc>
              <a:spcPct val="115000"/>
            </a:lnSpc>
            <a:buFont typeface="Symbol" panose="05050102010706020507" pitchFamily="18" charset="2"/>
            <a:buChar char=""/>
          </a:pPr>
          <a:r>
            <a:rPr lang="de-DE" sz="1100">
              <a:solidFill>
                <a:sysClr val="windowText" lastClr="000000"/>
              </a:solidFill>
              <a:effectLst/>
              <a:latin typeface="Atkinson Hyperlegible" pitchFamily="2" charset="0"/>
              <a:ea typeface="Times New Roman" panose="02020603050405020304" pitchFamily="18" charset="0"/>
              <a:cs typeface="Arial" panose="020B0604020202020204" pitchFamily="34" charset="0"/>
            </a:rPr>
            <a:t>In den gekennzeichneten Feldern haben Sie die Möglichkeit relevante betriebsnotwendigen Organisationszeiten darzustellen, die nicht klientenbezogen, aber betriebsnotwendig sind.</a:t>
          </a:r>
          <a:endParaRPr lang="de-DE" sz="11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228600" algn="l">
            <a:lnSpc>
              <a:spcPct val="115000"/>
            </a:lnSpc>
          </a:pPr>
          <a:r>
            <a:rPr lang="de-DE" sz="1100">
              <a:solidFill>
                <a:srgbClr val="000000"/>
              </a:solidFill>
              <a:effectLst/>
              <a:latin typeface="Atkinson Hyperlegible" pitchFamily="2" charset="0"/>
              <a:ea typeface="Times New Roman" panose="02020603050405020304" pitchFamily="18"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de-DE" sz="1100">
              <a:effectLst/>
              <a:latin typeface="Atkinson Hyperlegible" pitchFamily="2" charset="0"/>
              <a:ea typeface="Times New Roman" panose="02020603050405020304" pitchFamily="18" charset="0"/>
              <a:cs typeface="Arial" panose="020B0604020202020204" pitchFamily="34" charset="0"/>
            </a:rPr>
            <a:t>Die Nettoeinsatzzeit der Fachkräfte und die Nettojahresarbeitszeit der anderen Kräfte werden automatisch ermittelt, ausgewiesen und zur weiteren Kalkulation zugrunde gelegt.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de-DE" sz="1100">
              <a:effectLst/>
              <a:latin typeface="Atkinson Hyperlegible" pitchFamily="2" charset="0"/>
              <a:ea typeface="Times New Roman" panose="02020603050405020304" pitchFamily="18" charset="0"/>
              <a:cs typeface="Arial" panose="020B0604020202020204" pitchFamily="34" charset="0"/>
            </a:rPr>
            <a:t>Bitte beachten Sie, dass diese Faktoren der Nettojahresarbeitszeit gegebenenfalls Auswirkungen auf den Auslastungsgrad (Klientenausfall) haben und dort entsprechend berücksichtigt werden.</a:t>
          </a:r>
        </a:p>
        <a:p>
          <a:pPr algn="l">
            <a:lnSpc>
              <a:spcPct val="107000"/>
            </a:lnSpc>
            <a:spcAft>
              <a:spcPts val="800"/>
            </a:spcAft>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lang="de-DE" sz="1100">
              <a:effectLst/>
              <a:latin typeface="Atkinson Hyperlegible" pitchFamily="2" charset="0"/>
              <a:ea typeface="Times New Roman" panose="02020603050405020304" pitchFamily="18" charset="0"/>
              <a:cs typeface="Arial" panose="020B0604020202020204" pitchFamily="34" charset="0"/>
            </a:rPr>
            <a:t> </a:t>
          </a: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rPr>
            <a:t>      </a:t>
          </a:r>
          <a:r>
            <a:rPr kumimoji="0" lang="de-DE" sz="1100" b="1" i="0" u="none" strike="noStrike" kern="0" cap="none" spc="0" normalizeH="0" baseline="0" noProof="0">
              <a:ln>
                <a:noFill/>
              </a:ln>
              <a:solidFill>
                <a:prstClr val="black"/>
              </a:solidFill>
              <a:effectLst/>
              <a:uLnTx/>
              <a:uFillTx/>
              <a:latin typeface="Atkinson Hyperlegible" pitchFamily="2" charset="0"/>
              <a:ea typeface="Times New Roman" panose="02020603050405020304" pitchFamily="18" charset="0"/>
              <a:cs typeface="Arial" panose="020B0604020202020204" pitchFamily="34" charset="0"/>
            </a:rPr>
            <a:t>2.4.   </a:t>
          </a:r>
          <a:r>
            <a:rPr kumimoji="0" lang="de-DE" sz="1100" b="1" i="0" u="sng" strike="noStrike" kern="0" cap="none" spc="0" normalizeH="0" baseline="0" noProof="0">
              <a:ln>
                <a:noFill/>
              </a:ln>
              <a:solidFill>
                <a:prstClr val="black"/>
              </a:solidFill>
              <a:effectLst/>
              <a:uLnTx/>
              <a:uFillTx/>
              <a:latin typeface="Atkinson Hyperlegible" pitchFamily="2" charset="0"/>
              <a:ea typeface="Times New Roman" panose="02020603050405020304" pitchFamily="18" charset="0"/>
              <a:cs typeface="Arial" panose="020B0604020202020204" pitchFamily="34" charset="0"/>
            </a:rPr>
            <a:t>Arbeitsblatt – Facheinheit </a:t>
          </a:r>
          <a:endParaRPr kumimoji="0" lang="de-DE" sz="1200" b="1" i="0" u="sng"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 </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Entsprechend Landesrahmenvereinbarung Komplexleistungen müssen in der Vergütungsvereinbarung der Leistungsumfang der Frühförderstelle ausgewiesen und vereinbart werden.</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 </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Im Arbeitsblatt werden die geleisteten </a:t>
          </a:r>
          <a:r>
            <a:rPr kumimoji="0" lang="de-DE" sz="1100" b="0" i="0" u="none" strike="noStrike" kern="0" cap="none" spc="0" normalizeH="0" baseline="0" noProof="0">
              <a:ln>
                <a:noFill/>
              </a:ln>
              <a:solidFill>
                <a:srgbClr val="000000"/>
              </a:solidFill>
              <a:effectLst/>
              <a:uLnTx/>
              <a:uFillTx/>
              <a:latin typeface="Atkinson Hyperlegible" pitchFamily="2" charset="0"/>
              <a:ea typeface="Times New Roman" panose="02020603050405020304" pitchFamily="18" charset="0"/>
              <a:cs typeface="Arial" panose="020B0604020202020204" pitchFamily="34" charset="0"/>
            </a:rPr>
            <a:t>Diagnostikeinheiten und pädagogische Fördereinheiten des Vorjahres ausgewiesen und für den beantragten Vereinbarungszeitraum verhandelt.</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15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 </a:t>
          </a: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Atkinson Hyperlegible" pitchFamily="2" charset="0"/>
              <a:ea typeface="Calibri" panose="020F0502020204030204" pitchFamily="34" charset="0"/>
              <a:cs typeface="Arial" panose="020B0604020202020204" pitchFamily="34" charset="0"/>
            </a:rPr>
            <a:t>Der sich aus dem Leistungsumfang der Fördereinheiten ergebende Stellenumfang und der zur Kalkulation zugrunde gelegte Personalumfang wird dargestellt.</a:t>
          </a:r>
          <a:endParaRPr kumimoji="0" lang="de-DE" sz="1100" b="0" i="0" u="none" strike="noStrike" kern="0" cap="none" spc="0" normalizeH="0" baseline="0" noProof="0">
            <a:ln>
              <a:noFill/>
            </a:ln>
            <a:solidFill>
              <a:prstClr val="black"/>
            </a:solidFill>
            <a:effectLst/>
            <a:uLnTx/>
            <a:uFillTx/>
            <a:latin typeface="+mn-lt"/>
            <a:ea typeface="+mn-ea"/>
            <a:cs typeface="+mn-cs"/>
          </a:endParaRPr>
        </a:p>
        <a:p>
          <a:pPr algn="l">
            <a:lnSpc>
              <a:spcPct val="107000"/>
            </a:lnSpc>
            <a:spcAft>
              <a:spcPts val="800"/>
            </a:spcAft>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de-DE" sz="1100" b="1" u="none" kern="0" baseline="0">
              <a:effectLst/>
              <a:latin typeface="Arial" panose="020B0604020202020204" pitchFamily="34" charset="0"/>
              <a:ea typeface="Calibri" panose="020F0502020204030204" pitchFamily="34" charset="0"/>
              <a:cs typeface="Times New Roman" panose="02020603050405020304" pitchFamily="18" charset="0"/>
            </a:rPr>
            <a:t>      </a:t>
          </a:r>
          <a:r>
            <a:rPr lang="de-DE" sz="1100" b="1" u="none" kern="0">
              <a:effectLst/>
              <a:latin typeface="Atkinson Hyperlegible" pitchFamily="2" charset="0"/>
              <a:ea typeface="Times New Roman" panose="02020603050405020304" pitchFamily="18" charset="0"/>
              <a:cs typeface="Arial" panose="020B0604020202020204" pitchFamily="34" charset="0"/>
            </a:rPr>
            <a:t>2.5.   </a:t>
          </a:r>
          <a:r>
            <a:rPr lang="de-DE" sz="1100" b="1" u="sng" kern="0">
              <a:effectLst/>
              <a:latin typeface="Atkinson Hyperlegible" pitchFamily="2" charset="0"/>
              <a:ea typeface="Times New Roman" panose="02020603050405020304" pitchFamily="18" charset="0"/>
              <a:cs typeface="Arial" panose="020B0604020202020204" pitchFamily="34" charset="0"/>
            </a:rPr>
            <a:t>Arbeitsblatt – Kalkulation</a:t>
          </a:r>
          <a:endParaRPr lang="de-DE" sz="1200" b="1" u="sng" kern="0">
            <a:effectLst/>
            <a:latin typeface="Arial" panose="020B0604020202020204" pitchFamily="34" charset="0"/>
            <a:ea typeface="Times New Roman" panose="02020603050405020304" pitchFamily="18"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In diesem Arbeitsblatt wird die Kalkulation für die Leistungsangebote der interdisziplinären Frühförderung hergeleitet. Grundlage der neuen Forderungen bilden die Aufwendungen des Vorjahres die dem diagnostischen Bereich und dem heilpädagogischen Bereich zugeordnet werden.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1. Teil des Arbeitsblattes werden die erfassten Personalkostendaten aus dem Arbeitsblatt „Personalblatt“ übertragen. Sie werden für den Teil der pädagogischen, diagnostischen, Verwaltungs- und Wirtschaftsmitarbeiter als durchschnittliche Bruttopersonalkosten des Arbeitgebers incl. SV-AG pro Vollzeitstelle automatisch ausgewiesen. Dargestellt werden dabei der Vorjahresaufwand und die neue Personalkostenforderung in Euro.</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anschließenden Teil sind die erfassten Personaldaten für den Teil der pädagogischen, diagnostischen, Verwaltungs- und Wirtschaftsmitarbeiter als Vollkräfte ausgewiesen.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Der 2. Teil des Arbeitsblattes beinhaltet die kalkulationsrelevanten Daten zur Nettojahresarbeitszeit pro Vollkraft für das Leitungs- und Verwaltungspersonal, einschließlich des Personals für Wirtschaft und Technik. Für das pädagogische und diagnostische Personal wird die entsprechende Nettojahres</a:t>
          </a:r>
          <a:r>
            <a:rPr lang="de-DE" sz="1100" u="sng">
              <a:effectLst/>
              <a:latin typeface="Atkinson Hyperlegible" pitchFamily="2" charset="0"/>
              <a:ea typeface="Calibri" panose="020F0502020204030204" pitchFamily="34" charset="0"/>
              <a:cs typeface="Arial" panose="020B0604020202020204" pitchFamily="34" charset="0"/>
            </a:rPr>
            <a:t>einsatzzeit</a:t>
          </a:r>
          <a:r>
            <a:rPr lang="de-DE" sz="1100">
              <a:effectLst/>
              <a:latin typeface="Atkinson Hyperlegible" pitchFamily="2" charset="0"/>
              <a:ea typeface="Calibri" panose="020F0502020204030204" pitchFamily="34" charset="0"/>
              <a:cs typeface="Arial" panose="020B0604020202020204" pitchFamily="34" charset="0"/>
            </a:rPr>
            <a:t> pro Vollkraft ausgewiesen.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Der Auslastungsgrad stellt den Klientenausfall dar und muss separat verhandelt und in das graue Feld eingetragen werden. Fügen Sie darum in das graue Feld ihren erfahrungsgemäßen Auslastungsgrad (ggf. der letzten Vereinbarung) ein. </a:t>
          </a:r>
          <a:r>
            <a:rPr lang="de-DE" sz="1100">
              <a:effectLst/>
              <a:latin typeface="Atkinson Hyperlegible" pitchFamily="2" charset="0"/>
              <a:ea typeface="Times New Roman" panose="02020603050405020304" pitchFamily="18" charset="0"/>
              <a:cs typeface="Arial" panose="020B0604020202020204" pitchFamily="34" charset="0"/>
            </a:rPr>
            <a:t>Bitte beachten Sie, dass die Faktoren der Nettojahresarbeitszeit gegebenenfalls Auswirkungen auf Auslastungsgrad (Klientenausfall) haben und hier entsprechend berücksichtigt werden.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anschließenden Teil wird die Anzahl der Förder- und Diagnostikstunden angezeigt.</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Anzahl der heilpädagogischen Förderstunden ermittelt sich aus der Nettojahreseinsatzzeit pro heilpädagogische Vollkraft multipliziert mit der Anzahl der ermittelten heilpädagogischen Vollkräfte. Die Berechnung erfolgt automatisch.</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Anzahl der Diagnostikstunden ermittelt sich aus der Nettojahreseinsatzzeit pro diagnostische Vollkraft multipliziert mit der Anzahl der ermittelten diagnostischer Vollkräfte. Auch diese Berechnung erfolgt automatisch.</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3. Teil des Arbeitsblattes werden die gesamten </a:t>
          </a:r>
          <a:r>
            <a:rPr lang="de-DE" sz="1100" b="1">
              <a:effectLst/>
              <a:latin typeface="Atkinson Hyperlegible" pitchFamily="2" charset="0"/>
              <a:ea typeface="Calibri" panose="020F0502020204030204" pitchFamily="34" charset="0"/>
              <a:cs typeface="Arial" panose="020B0604020202020204" pitchFamily="34" charset="0"/>
            </a:rPr>
            <a:t>erfassten Personalkostendaten</a:t>
          </a:r>
          <a:r>
            <a:rPr lang="de-DE" sz="1100">
              <a:effectLst/>
              <a:latin typeface="Atkinson Hyperlegible" pitchFamily="2" charset="0"/>
              <a:ea typeface="Calibri" panose="020F0502020204030204" pitchFamily="34" charset="0"/>
              <a:cs typeface="Arial" panose="020B0604020202020204" pitchFamily="34" charset="0"/>
            </a:rPr>
            <a:t> aus dem Arbeitsblatt „Personalblatt“ zusammengefasst. Sie werden für den Teil der pädagogischen, diagnostischen, Verwaltungs- und Wirtschaftsmitarbeiter automatisch ausgewiesen.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Dargestellt werden dabei der gesamte Vorjahresaufwand und die gesamten neuen Personalkostenforderungen in Euro. Die sich daraus ergebenen Stundensätze werden automatisch ermittelt (gesamte Jahrespersonalkosten / Anzahl Förder- bzw. Diagnostikstunden).</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nachfolgenden Teil des Arbeitsblattes werden die gesamten</a:t>
          </a:r>
          <a:r>
            <a:rPr lang="de-DE" sz="1100" b="1">
              <a:effectLst/>
              <a:latin typeface="Atkinson Hyperlegible" pitchFamily="2" charset="0"/>
              <a:ea typeface="Calibri" panose="020F0502020204030204" pitchFamily="34" charset="0"/>
              <a:cs typeface="Arial" panose="020B0604020202020204" pitchFamily="34" charset="0"/>
            </a:rPr>
            <a:t> Sachkostendaten</a:t>
          </a:r>
          <a:r>
            <a:rPr lang="de-DE" sz="1100">
              <a:effectLst/>
              <a:latin typeface="Atkinson Hyperlegible" pitchFamily="2" charset="0"/>
              <a:ea typeface="Calibri" panose="020F0502020204030204" pitchFamily="34" charset="0"/>
              <a:cs typeface="Arial" panose="020B0604020202020204" pitchFamily="34" charset="0"/>
            </a:rPr>
            <a:t> erfasst. Die gesamten Sachkosten für das Antragsjahr werden als Vorjahresaufwand separat in das dafür vorgesehene graue Feld eingetragen. In der zweiten Spalte weisen Sie die Sachkosten des Therapiebereiches (wie z.B. Physiotherapie, Ergotherapie, Logopädie) aus.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Für den neuen Vereinbarungszeitraum sind die Sachkostenforderungen, abzüglich des Sachaufwandes für den Therapiebereiches zu kalkulieren und in die grauen Felder einzutragen.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Die Zuordnung der Sachkosten zu den Bereichen der diagnostischen und heilpädagogischen Leistungen erfolgt automatisch. Das Zuordnungsverhältnis ergibt sich aus dem Personalkostenverhältnis diagnostisch zu heilpädagogischen Mitarbeitern der IFF.</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rial" panose="020B0604020202020204" pitchFamily="34" charset="0"/>
              <a:ea typeface="Calibri" panose="020F0502020204030204" pitchFamily="34" charset="0"/>
              <a:cs typeface="Times New Roman" panose="02020603050405020304" pitchFamily="18" charset="0"/>
            </a:rPr>
            <a:t>d</a:t>
          </a: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endParaRPr lang="de-DE" sz="1100"/>
        </a:p>
      </xdr:txBody>
    </xdr:sp>
    <xdr:clientData/>
  </xdr:twoCellAnchor>
  <xdr:twoCellAnchor>
    <xdr:from>
      <xdr:col>0</xdr:col>
      <xdr:colOff>95250</xdr:colOff>
      <xdr:row>307</xdr:row>
      <xdr:rowOff>19050</xdr:rowOff>
    </xdr:from>
    <xdr:to>
      <xdr:col>3</xdr:col>
      <xdr:colOff>104775</xdr:colOff>
      <xdr:row>316</xdr:row>
      <xdr:rowOff>47625</xdr:rowOff>
    </xdr:to>
    <xdr:sp macro="" textlink="">
      <xdr:nvSpPr>
        <xdr:cNvPr id="7" name="Textfeld 6">
          <a:extLst>
            <a:ext uri="{FF2B5EF4-FFF2-40B4-BE49-F238E27FC236}">
              <a16:creationId xmlns:a16="http://schemas.microsoft.com/office/drawing/2014/main" id="{566F1148-B119-DE15-43D2-00611454D4DB}"/>
            </a:ext>
          </a:extLst>
        </xdr:cNvPr>
        <xdr:cNvSpPr txBox="1"/>
      </xdr:nvSpPr>
      <xdr:spPr>
        <a:xfrm>
          <a:off x="95250" y="60188475"/>
          <a:ext cx="754380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Im abschließenden Teil des Arbeitsblattes werden die gesamten </a:t>
          </a:r>
          <a:r>
            <a:rPr lang="de-DE" sz="1100" b="1">
              <a:effectLst/>
              <a:latin typeface="Atkinson Hyperlegible" pitchFamily="2" charset="0"/>
              <a:ea typeface="Calibri" panose="020F0502020204030204" pitchFamily="34" charset="0"/>
              <a:cs typeface="Arial" panose="020B0604020202020204" pitchFamily="34" charset="0"/>
            </a:rPr>
            <a:t>erfassten Anlagekosten</a:t>
          </a:r>
          <a:r>
            <a:rPr lang="de-DE" sz="1100">
              <a:effectLst/>
              <a:latin typeface="Atkinson Hyperlegible" pitchFamily="2" charset="0"/>
              <a:ea typeface="Calibri" panose="020F0502020204030204" pitchFamily="34" charset="0"/>
              <a:cs typeface="Arial" panose="020B0604020202020204" pitchFamily="34" charset="0"/>
            </a:rPr>
            <a:t> analog der Vorgehensweise aus dem Sachkostenbereich erfasst und separat in die grauen Felder eingetragen.  Die Zuordnung erfolgt analog und automatisch.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Abschließend ergibt sich der individuelle Stundensatz der IFF für den diagnostischen und den heilpädagogischen Bereich.</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effectLst/>
            <a:latin typeface="Arial" panose="020B0604020202020204" pitchFamily="34" charset="0"/>
            <a:ea typeface="Calibri" panose="020F0502020204030204" pitchFamily="34" charset="0"/>
            <a:cs typeface="Times New Roman" panose="02020603050405020304" pitchFamily="18" charset="0"/>
          </a:endParaRPr>
        </a:p>
        <a:p>
          <a:pPr algn="just">
            <a:lnSpc>
              <a:spcPct val="115000"/>
            </a:lnSpc>
          </a:pPr>
          <a:r>
            <a:rPr lang="de-DE" sz="1100">
              <a:effectLst/>
              <a:latin typeface="Atkinson Hyperlegible" pitchFamily="2" charset="0"/>
              <a:ea typeface="Calibri" panose="020F0502020204030204" pitchFamily="34" charset="0"/>
              <a:cs typeface="Arial" panose="020B0604020202020204" pitchFamily="34" charset="0"/>
            </a:rPr>
            <a:t> </a:t>
          </a:r>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file-1\UserData\Gesch&#228;ftsstelle\k.mogilka\Pflegesatz\Behindertenhilfe\WH%20Hartmannsdorf\WH%202009\Antrag%20Entgeltverhandlu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0SAuB/14%20Entgelte/3.14.6.%20Verhandlungen/Antr&#228;ge/SGB%20XII/Aktuelle%20Antr&#228;ge/2018/2018%20Antrag%20hp%20Ki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KUME~1\GRUNDM~1\LOKALE~1\Temp\120130%20Verhandlung%20WPH%20Hartmannsdorf\Aufforderung%20WH-Hartmannsdorf%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KUME~1\GRUNDM~1\LOKALE~1\Temp\120130%20Verhandlung%20WPH%20Hartmannsdorf\Aufforderung%20WH-Hartmannsdorf%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ient\D$\Users\mchmelar\AppData\Local\Microsoft\Windows\INetCache\Content.Outlook\RAT8BQW5\Endg&#252;ltig%20APH%20Rathausplatz%2001.11.19%20-%2031.10.2020%20Antragsunterlagen%20vollstation&#228;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chmelar\AppData\Local\Microsoft\Windows\INetCache\Content.Outlook\RAT8BQW5\Endg&#252;ltig%20APH%20Rathausplatz%2001.11.19%20-%2031.10.2020%20Antragsunterlagen%20vollstation&#228;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1\Home\Andrae\Desktop\KalkSchema_Prob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1\Home\Andrae\Desktop\Pflege\18.01.09_KalkSchema_JU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fb_60_server\zentraldaten\M&#252;ller\Wohnheim\Haushalt%202005\Gesamtstellenplan%202004-Kosten-Neuberech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gebote"/>
      <sheetName val="Mo1 Grunddaten"/>
      <sheetName val="Mo2 SK"/>
      <sheetName val="Mo3 PNK"/>
      <sheetName val="Mo4 PK"/>
      <sheetName val="Stellenplan"/>
      <sheetName val="PK-aktuell Vergleich"/>
      <sheetName val="Vergleich"/>
      <sheetName val="L+V"/>
      <sheetName val="Hausmeister"/>
      <sheetName val="Gö4a PK"/>
      <sheetName val="Mo5 IK"/>
      <sheetName val="Deckblatt int"/>
      <sheetName val="A1 Kalkulation int"/>
      <sheetName val="A2 Berechnung int"/>
      <sheetName val="A3 Personal 2 int"/>
      <sheetName val="A4 Personal 1 int"/>
      <sheetName val="A5 Afa Instand int"/>
      <sheetName val="A6 ZMLP int"/>
      <sheetName val="Testat int"/>
      <sheetName val="Deckblatt ext "/>
      <sheetName val="A1 Kalkulation ext"/>
      <sheetName val="A2 Berechnung ext"/>
      <sheetName val="A3 Personal 2 ext"/>
      <sheetName val="A4 Personal 1 ext"/>
      <sheetName val="A5 Afa Instand ext"/>
      <sheetName val="A6 ZMLP ext"/>
      <sheetName val="Testat ext"/>
      <sheetName val="T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Alternative Verhandlung"/>
      <sheetName val="Verhandlungsblatt"/>
    </sheetNames>
    <sheetDataSet>
      <sheetData sheetId="0"/>
      <sheetData sheetId="1">
        <row r="21">
          <cell r="H21" t="e">
            <v>#VALUE!</v>
          </cell>
        </row>
        <row r="22">
          <cell r="H22" t="e">
            <v>#VALUE!</v>
          </cell>
        </row>
        <row r="23">
          <cell r="H23" t="e">
            <v>#VALUE!</v>
          </cell>
        </row>
        <row r="24">
          <cell r="H24" t="str">
            <v/>
          </cell>
        </row>
        <row r="25">
          <cell r="H25" t="str">
            <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t="e">
            <v>#VALUE!</v>
          </cell>
          <cell r="H42" t="e">
            <v>#VALUE!</v>
          </cell>
        </row>
        <row r="52">
          <cell r="D52">
            <v>0</v>
          </cell>
          <cell r="H52" t="e">
            <v>#VALUE!</v>
          </cell>
        </row>
      </sheetData>
      <sheetData sheetId="3">
        <row r="10">
          <cell r="I10" t="str">
            <v/>
          </cell>
        </row>
        <row r="12">
          <cell r="I12" t="str">
            <v/>
          </cell>
        </row>
        <row r="14">
          <cell r="I14" t="str">
            <v/>
          </cell>
        </row>
        <row r="18">
          <cell r="I18">
            <v>0</v>
          </cell>
        </row>
        <row r="33">
          <cell r="G33" t="e">
            <v>#DIV/0!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Forderungen"/>
      <sheetName val="RSAusstattung"/>
      <sheetName val="Belegung"/>
      <sheetName val="Personal"/>
      <sheetName val="Qualität"/>
      <sheetName val="Sachkosten"/>
      <sheetName val="Kalkulationsschema"/>
      <sheetName val="Gesamtkalkulation"/>
      <sheetName val="Kalkulation §87b"/>
      <sheetName val="Fahraufwendungen"/>
      <sheetName val="Vertragsparteien"/>
      <sheetName val="Stellungnahme"/>
      <sheetName val="Hinweise"/>
      <sheetName val="Anschrif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Forderungen"/>
      <sheetName val="RSAusstattung"/>
      <sheetName val="Belegung"/>
      <sheetName val="Personal"/>
      <sheetName val="Qualität"/>
      <sheetName val="Sachkosten"/>
      <sheetName val="Kalkulationsschema"/>
      <sheetName val="Gesamtkalkulation"/>
      <sheetName val="Kalkulation §87b"/>
      <sheetName val="Fahraufwendungen"/>
      <sheetName val="Vertragsparteien"/>
      <sheetName val="Stellungnahme"/>
      <sheetName val="Hinweise"/>
      <sheetName val="Anschrif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e Angaben"/>
      <sheetName val="Belegung"/>
      <sheetName val="Personalkostenaufstellung"/>
      <sheetName val="Personalaufwendungen"/>
      <sheetName val="Sachaufwendungen"/>
      <sheetName val="Beförderung"/>
      <sheetName val="Forderung"/>
      <sheetName val="Gesamtkalkulation"/>
      <sheetName val="Bewohnervertretung"/>
      <sheetName val="Allgemeine Hinweise"/>
      <sheetName val="Hinweise Sachaufwendungen"/>
      <sheetName val="Adressverzeichnis"/>
      <sheetName val="Versionsinfo"/>
      <sheetName val="KAT"/>
    </sheetNames>
    <sheetDataSet>
      <sheetData sheetId="0">
        <row r="4">
          <cell r="K4" t="str">
            <v>Antrag vom:</v>
          </cell>
        </row>
      </sheetData>
      <sheetData sheetId="1">
        <row r="20">
          <cell r="E20">
            <v>18921.599999999999</v>
          </cell>
        </row>
      </sheetData>
      <sheetData sheetId="2" refreshError="1"/>
      <sheetData sheetId="3">
        <row r="55">
          <cell r="I55">
            <v>1.4999999999999999E-2</v>
          </cell>
        </row>
        <row r="59">
          <cell r="I59">
            <v>0.01</v>
          </cell>
        </row>
      </sheetData>
      <sheetData sheetId="4"/>
      <sheetData sheetId="5"/>
      <sheetData sheetId="6"/>
      <sheetData sheetId="7">
        <row r="11">
          <cell r="F11">
            <v>18921.599999999999</v>
          </cell>
        </row>
      </sheetData>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gemeine Angaben"/>
      <sheetName val="Belegung"/>
      <sheetName val="Personalkostenaufstellung"/>
      <sheetName val="Personalaufwendungen"/>
      <sheetName val="Sachaufwendungen"/>
      <sheetName val="Beförderung"/>
      <sheetName val="Forderung"/>
      <sheetName val="Gesamtkalkulation"/>
      <sheetName val="Bewohnervertretung"/>
      <sheetName val="Allgemeine Hinweise"/>
      <sheetName val="Hinweise Sachaufwendungen"/>
      <sheetName val="Adressverzeichnis"/>
      <sheetName val="Versionsinfo"/>
      <sheetName val="KAT"/>
    </sheetNames>
    <sheetDataSet>
      <sheetData sheetId="0">
        <row r="4">
          <cell r="K4" t="str">
            <v>Antrag vom:</v>
          </cell>
        </row>
      </sheetData>
      <sheetData sheetId="1">
        <row r="20">
          <cell r="E20">
            <v>18921.599999999999</v>
          </cell>
        </row>
      </sheetData>
      <sheetData sheetId="2" refreshError="1"/>
      <sheetData sheetId="3">
        <row r="55">
          <cell r="I55">
            <v>1.4999999999999999E-2</v>
          </cell>
        </row>
        <row r="59">
          <cell r="I59">
            <v>0.01</v>
          </cell>
        </row>
      </sheetData>
      <sheetData sheetId="4"/>
      <sheetData sheetId="5"/>
      <sheetData sheetId="6"/>
      <sheetData sheetId="7">
        <row r="11">
          <cell r="F11">
            <v>18921.599999999999</v>
          </cell>
        </row>
      </sheetData>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_Vertragsparteien"/>
      <sheetName val="INTERN_Sachkosten"/>
      <sheetName val="INTERN_Personal"/>
      <sheetName val="INTERN_AVR"/>
      <sheetName val="INTERN_Arbeitszeit"/>
      <sheetName val="INTERN_Invest"/>
      <sheetName val="INTERN_Zuschlag"/>
      <sheetName val="Deckblatt"/>
      <sheetName val="Einrichtung"/>
      <sheetName val="Fahrdienst"/>
      <sheetName val="Personal"/>
      <sheetName val="Qualität "/>
      <sheetName val="Sachkosten"/>
      <sheetName val="Gesamtkalkulation"/>
      <sheetName val="Anschriften"/>
    </sheetNames>
    <sheetDataSet>
      <sheetData sheetId="0"/>
      <sheetData sheetId="1"/>
      <sheetData sheetId="2">
        <row r="13">
          <cell r="R13">
            <v>2.1999999999999999E-2</v>
          </cell>
        </row>
        <row r="14">
          <cell r="D14">
            <v>0.2</v>
          </cell>
          <cell r="M14">
            <v>5.0999999999999997E-2</v>
          </cell>
        </row>
        <row r="15">
          <cell r="R15">
            <v>1.4999999999999999E-2</v>
          </cell>
        </row>
        <row r="16">
          <cell r="D16">
            <v>1</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_Vertragsparteien"/>
      <sheetName val="INTERN_Sachkosten"/>
      <sheetName val="INTERN_Personal"/>
      <sheetName val="INTERN_Arbeitszeit"/>
      <sheetName val="INTERN_Invest"/>
      <sheetName val="INTERN_Zuschlag"/>
      <sheetName val="Deckblatt"/>
      <sheetName val="Einrichtung"/>
      <sheetName val="Fahrdienst"/>
      <sheetName val="Personal"/>
      <sheetName val="Qualität "/>
      <sheetName val="Sachkosten"/>
      <sheetName val="Gesamtkalkulation"/>
      <sheetName val="Anschriften"/>
    </sheetNames>
    <sheetDataSet>
      <sheetData sheetId="0" refreshError="1"/>
      <sheetData sheetId="1" refreshError="1"/>
      <sheetData sheetId="2">
        <row r="13">
          <cell r="T13">
            <v>2.8000000000000001E-2</v>
          </cell>
        </row>
        <row r="14">
          <cell r="D14">
            <v>0.2</v>
          </cell>
          <cell r="M14">
            <v>0.04</v>
          </cell>
          <cell r="T14">
            <v>1.7000000000000001E-2</v>
          </cell>
        </row>
        <row r="15">
          <cell r="T15">
            <v>1.4999999999999999E-2</v>
          </cell>
        </row>
        <row r="16">
          <cell r="D16">
            <v>1</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sheetName val="11"/>
      <sheetName val="13"/>
      <sheetName val="14"/>
      <sheetName val="15"/>
      <sheetName val="20"/>
      <sheetName val="30 "/>
      <sheetName val="40"/>
      <sheetName val="50"/>
      <sheetName val="60"/>
      <sheetName val="65"/>
      <sheetName val="70"/>
      <sheetName val="Gesamt"/>
      <sheetName val="Vorstand"/>
      <sheetName val="Statist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85"/>
  <sheetViews>
    <sheetView showGridLines="0" showZeros="0" tabSelected="1" showWhiteSpace="0" view="pageLayout" zoomScaleNormal="130" workbookViewId="0">
      <selection activeCell="F12" sqref="F12:P12"/>
    </sheetView>
  </sheetViews>
  <sheetFormatPr baseColWidth="10" defaultRowHeight="12.75"/>
  <cols>
    <col min="1" max="1" width="4.7109375" style="4" customWidth="1"/>
    <col min="2" max="3" width="15.42578125" style="4" customWidth="1"/>
    <col min="4" max="4" width="3.140625" style="4" customWidth="1"/>
    <col min="5" max="5" width="8.7109375" style="4" customWidth="1"/>
    <col min="6" max="6" width="15.42578125" style="4" customWidth="1"/>
    <col min="7" max="7" width="13.140625" style="4" customWidth="1"/>
    <col min="8" max="8" width="17" style="4" customWidth="1"/>
    <col min="9" max="9" width="1.5703125" style="4" customWidth="1"/>
    <col min="10" max="10" width="5.42578125" style="4" customWidth="1"/>
    <col min="11" max="11" width="14.7109375" style="4" customWidth="1"/>
    <col min="12" max="12" width="5.42578125" style="4" customWidth="1"/>
    <col min="13" max="13" width="3.28515625" style="4" customWidth="1"/>
    <col min="14" max="14" width="8.7109375" style="4" customWidth="1"/>
    <col min="15" max="15" width="13.140625" style="4" customWidth="1"/>
    <col min="16" max="16" width="4.5703125" style="4" customWidth="1"/>
    <col min="17" max="17" width="6.7109375" style="4" customWidth="1"/>
    <col min="18" max="18" width="3.5703125" style="4" customWidth="1"/>
    <col min="19" max="252" width="11.42578125" style="4"/>
    <col min="253" max="253" width="2.7109375" style="4" customWidth="1"/>
    <col min="254" max="254" width="11.42578125" style="4"/>
    <col min="255" max="255" width="9.42578125" style="4" customWidth="1"/>
    <col min="256" max="256" width="5" style="4" customWidth="1"/>
    <col min="257" max="257" width="10.42578125" style="4" customWidth="1"/>
    <col min="258" max="258" width="6.42578125" style="4" customWidth="1"/>
    <col min="259" max="259" width="11" style="4" customWidth="1"/>
    <col min="260" max="260" width="4.5703125" style="4" customWidth="1"/>
    <col min="261" max="261" width="3.42578125" style="4" customWidth="1"/>
    <col min="262" max="262" width="12.85546875" style="4" customWidth="1"/>
    <col min="263" max="263" width="3.42578125" style="4" customWidth="1"/>
    <col min="264" max="264" width="3.28515625" style="4" customWidth="1"/>
    <col min="265" max="265" width="8.7109375" style="4" customWidth="1"/>
    <col min="266" max="266" width="4.5703125" style="4" customWidth="1"/>
    <col min="267" max="267" width="2.7109375" style="4" customWidth="1"/>
    <col min="268" max="268" width="3.5703125" style="4" customWidth="1"/>
    <col min="269" max="508" width="11.42578125" style="4"/>
    <col min="509" max="509" width="2.7109375" style="4" customWidth="1"/>
    <col min="510" max="510" width="11.42578125" style="4"/>
    <col min="511" max="511" width="9.42578125" style="4" customWidth="1"/>
    <col min="512" max="512" width="5" style="4" customWidth="1"/>
    <col min="513" max="513" width="10.42578125" style="4" customWidth="1"/>
    <col min="514" max="514" width="6.42578125" style="4" customWidth="1"/>
    <col min="515" max="515" width="11" style="4" customWidth="1"/>
    <col min="516" max="516" width="4.5703125" style="4" customWidth="1"/>
    <col min="517" max="517" width="3.42578125" style="4" customWidth="1"/>
    <col min="518" max="518" width="12.85546875" style="4" customWidth="1"/>
    <col min="519" max="519" width="3.42578125" style="4" customWidth="1"/>
    <col min="520" max="520" width="3.28515625" style="4" customWidth="1"/>
    <col min="521" max="521" width="8.7109375" style="4" customWidth="1"/>
    <col min="522" max="522" width="4.5703125" style="4" customWidth="1"/>
    <col min="523" max="523" width="2.7109375" style="4" customWidth="1"/>
    <col min="524" max="524" width="3.5703125" style="4" customWidth="1"/>
    <col min="525" max="764" width="11.42578125" style="4"/>
    <col min="765" max="765" width="2.7109375" style="4" customWidth="1"/>
    <col min="766" max="766" width="11.42578125" style="4"/>
    <col min="767" max="767" width="9.42578125" style="4" customWidth="1"/>
    <col min="768" max="768" width="5" style="4" customWidth="1"/>
    <col min="769" max="769" width="10.42578125" style="4" customWidth="1"/>
    <col min="770" max="770" width="6.42578125" style="4" customWidth="1"/>
    <col min="771" max="771" width="11" style="4" customWidth="1"/>
    <col min="772" max="772" width="4.5703125" style="4" customWidth="1"/>
    <col min="773" max="773" width="3.42578125" style="4" customWidth="1"/>
    <col min="774" max="774" width="12.85546875" style="4" customWidth="1"/>
    <col min="775" max="775" width="3.42578125" style="4" customWidth="1"/>
    <col min="776" max="776" width="3.28515625" style="4" customWidth="1"/>
    <col min="777" max="777" width="8.7109375" style="4" customWidth="1"/>
    <col min="778" max="778" width="4.5703125" style="4" customWidth="1"/>
    <col min="779" max="779" width="2.7109375" style="4" customWidth="1"/>
    <col min="780" max="780" width="3.5703125" style="4" customWidth="1"/>
    <col min="781" max="1020" width="11.42578125" style="4"/>
    <col min="1021" max="1021" width="2.7109375" style="4" customWidth="1"/>
    <col min="1022" max="1022" width="11.42578125" style="4"/>
    <col min="1023" max="1023" width="9.42578125" style="4" customWidth="1"/>
    <col min="1024" max="1024" width="5" style="4" customWidth="1"/>
    <col min="1025" max="1025" width="10.42578125" style="4" customWidth="1"/>
    <col min="1026" max="1026" width="6.42578125" style="4" customWidth="1"/>
    <col min="1027" max="1027" width="11" style="4" customWidth="1"/>
    <col min="1028" max="1028" width="4.5703125" style="4" customWidth="1"/>
    <col min="1029" max="1029" width="3.42578125" style="4" customWidth="1"/>
    <col min="1030" max="1030" width="12.85546875" style="4" customWidth="1"/>
    <col min="1031" max="1031" width="3.42578125" style="4" customWidth="1"/>
    <col min="1032" max="1032" width="3.28515625" style="4" customWidth="1"/>
    <col min="1033" max="1033" width="8.7109375" style="4" customWidth="1"/>
    <col min="1034" max="1034" width="4.5703125" style="4" customWidth="1"/>
    <col min="1035" max="1035" width="2.7109375" style="4" customWidth="1"/>
    <col min="1036" max="1036" width="3.5703125" style="4" customWidth="1"/>
    <col min="1037" max="1276" width="11.42578125" style="4"/>
    <col min="1277" max="1277" width="2.7109375" style="4" customWidth="1"/>
    <col min="1278" max="1278" width="11.42578125" style="4"/>
    <col min="1279" max="1279" width="9.42578125" style="4" customWidth="1"/>
    <col min="1280" max="1280" width="5" style="4" customWidth="1"/>
    <col min="1281" max="1281" width="10.42578125" style="4" customWidth="1"/>
    <col min="1282" max="1282" width="6.42578125" style="4" customWidth="1"/>
    <col min="1283" max="1283" width="11" style="4" customWidth="1"/>
    <col min="1284" max="1284" width="4.5703125" style="4" customWidth="1"/>
    <col min="1285" max="1285" width="3.42578125" style="4" customWidth="1"/>
    <col min="1286" max="1286" width="12.85546875" style="4" customWidth="1"/>
    <col min="1287" max="1287" width="3.42578125" style="4" customWidth="1"/>
    <col min="1288" max="1288" width="3.28515625" style="4" customWidth="1"/>
    <col min="1289" max="1289" width="8.7109375" style="4" customWidth="1"/>
    <col min="1290" max="1290" width="4.5703125" style="4" customWidth="1"/>
    <col min="1291" max="1291" width="2.7109375" style="4" customWidth="1"/>
    <col min="1292" max="1292" width="3.5703125" style="4" customWidth="1"/>
    <col min="1293" max="1532" width="11.42578125" style="4"/>
    <col min="1533" max="1533" width="2.7109375" style="4" customWidth="1"/>
    <col min="1534" max="1534" width="11.42578125" style="4"/>
    <col min="1535" max="1535" width="9.42578125" style="4" customWidth="1"/>
    <col min="1536" max="1536" width="5" style="4" customWidth="1"/>
    <col min="1537" max="1537" width="10.42578125" style="4" customWidth="1"/>
    <col min="1538" max="1538" width="6.42578125" style="4" customWidth="1"/>
    <col min="1539" max="1539" width="11" style="4" customWidth="1"/>
    <col min="1540" max="1540" width="4.5703125" style="4" customWidth="1"/>
    <col min="1541" max="1541" width="3.42578125" style="4" customWidth="1"/>
    <col min="1542" max="1542" width="12.85546875" style="4" customWidth="1"/>
    <col min="1543" max="1543" width="3.42578125" style="4" customWidth="1"/>
    <col min="1544" max="1544" width="3.28515625" style="4" customWidth="1"/>
    <col min="1545" max="1545" width="8.7109375" style="4" customWidth="1"/>
    <col min="1546" max="1546" width="4.5703125" style="4" customWidth="1"/>
    <col min="1547" max="1547" width="2.7109375" style="4" customWidth="1"/>
    <col min="1548" max="1548" width="3.5703125" style="4" customWidth="1"/>
    <col min="1549" max="1788" width="11.42578125" style="4"/>
    <col min="1789" max="1789" width="2.7109375" style="4" customWidth="1"/>
    <col min="1790" max="1790" width="11.42578125" style="4"/>
    <col min="1791" max="1791" width="9.42578125" style="4" customWidth="1"/>
    <col min="1792" max="1792" width="5" style="4" customWidth="1"/>
    <col min="1793" max="1793" width="10.42578125" style="4" customWidth="1"/>
    <col min="1794" max="1794" width="6.42578125" style="4" customWidth="1"/>
    <col min="1795" max="1795" width="11" style="4" customWidth="1"/>
    <col min="1796" max="1796" width="4.5703125" style="4" customWidth="1"/>
    <col min="1797" max="1797" width="3.42578125" style="4" customWidth="1"/>
    <col min="1798" max="1798" width="12.85546875" style="4" customWidth="1"/>
    <col min="1799" max="1799" width="3.42578125" style="4" customWidth="1"/>
    <col min="1800" max="1800" width="3.28515625" style="4" customWidth="1"/>
    <col min="1801" max="1801" width="8.7109375" style="4" customWidth="1"/>
    <col min="1802" max="1802" width="4.5703125" style="4" customWidth="1"/>
    <col min="1803" max="1803" width="2.7109375" style="4" customWidth="1"/>
    <col min="1804" max="1804" width="3.5703125" style="4" customWidth="1"/>
    <col min="1805" max="2044" width="11.42578125" style="4"/>
    <col min="2045" max="2045" width="2.7109375" style="4" customWidth="1"/>
    <col min="2046" max="2046" width="11.42578125" style="4"/>
    <col min="2047" max="2047" width="9.42578125" style="4" customWidth="1"/>
    <col min="2048" max="2048" width="5" style="4" customWidth="1"/>
    <col min="2049" max="2049" width="10.42578125" style="4" customWidth="1"/>
    <col min="2050" max="2050" width="6.42578125" style="4" customWidth="1"/>
    <col min="2051" max="2051" width="11" style="4" customWidth="1"/>
    <col min="2052" max="2052" width="4.5703125" style="4" customWidth="1"/>
    <col min="2053" max="2053" width="3.42578125" style="4" customWidth="1"/>
    <col min="2054" max="2054" width="12.85546875" style="4" customWidth="1"/>
    <col min="2055" max="2055" width="3.42578125" style="4" customWidth="1"/>
    <col min="2056" max="2056" width="3.28515625" style="4" customWidth="1"/>
    <col min="2057" max="2057" width="8.7109375" style="4" customWidth="1"/>
    <col min="2058" max="2058" width="4.5703125" style="4" customWidth="1"/>
    <col min="2059" max="2059" width="2.7109375" style="4" customWidth="1"/>
    <col min="2060" max="2060" width="3.5703125" style="4" customWidth="1"/>
    <col min="2061" max="2300" width="11.42578125" style="4"/>
    <col min="2301" max="2301" width="2.7109375" style="4" customWidth="1"/>
    <col min="2302" max="2302" width="11.42578125" style="4"/>
    <col min="2303" max="2303" width="9.42578125" style="4" customWidth="1"/>
    <col min="2304" max="2304" width="5" style="4" customWidth="1"/>
    <col min="2305" max="2305" width="10.42578125" style="4" customWidth="1"/>
    <col min="2306" max="2306" width="6.42578125" style="4" customWidth="1"/>
    <col min="2307" max="2307" width="11" style="4" customWidth="1"/>
    <col min="2308" max="2308" width="4.5703125" style="4" customWidth="1"/>
    <col min="2309" max="2309" width="3.42578125" style="4" customWidth="1"/>
    <col min="2310" max="2310" width="12.85546875" style="4" customWidth="1"/>
    <col min="2311" max="2311" width="3.42578125" style="4" customWidth="1"/>
    <col min="2312" max="2312" width="3.28515625" style="4" customWidth="1"/>
    <col min="2313" max="2313" width="8.7109375" style="4" customWidth="1"/>
    <col min="2314" max="2314" width="4.5703125" style="4" customWidth="1"/>
    <col min="2315" max="2315" width="2.7109375" style="4" customWidth="1"/>
    <col min="2316" max="2316" width="3.5703125" style="4" customWidth="1"/>
    <col min="2317" max="2556" width="11.42578125" style="4"/>
    <col min="2557" max="2557" width="2.7109375" style="4" customWidth="1"/>
    <col min="2558" max="2558" width="11.42578125" style="4"/>
    <col min="2559" max="2559" width="9.42578125" style="4" customWidth="1"/>
    <col min="2560" max="2560" width="5" style="4" customWidth="1"/>
    <col min="2561" max="2561" width="10.42578125" style="4" customWidth="1"/>
    <col min="2562" max="2562" width="6.42578125" style="4" customWidth="1"/>
    <col min="2563" max="2563" width="11" style="4" customWidth="1"/>
    <col min="2564" max="2564" width="4.5703125" style="4" customWidth="1"/>
    <col min="2565" max="2565" width="3.42578125" style="4" customWidth="1"/>
    <col min="2566" max="2566" width="12.85546875" style="4" customWidth="1"/>
    <col min="2567" max="2567" width="3.42578125" style="4" customWidth="1"/>
    <col min="2568" max="2568" width="3.28515625" style="4" customWidth="1"/>
    <col min="2569" max="2569" width="8.7109375" style="4" customWidth="1"/>
    <col min="2570" max="2570" width="4.5703125" style="4" customWidth="1"/>
    <col min="2571" max="2571" width="2.7109375" style="4" customWidth="1"/>
    <col min="2572" max="2572" width="3.5703125" style="4" customWidth="1"/>
    <col min="2573" max="2812" width="11.42578125" style="4"/>
    <col min="2813" max="2813" width="2.7109375" style="4" customWidth="1"/>
    <col min="2814" max="2814" width="11.42578125" style="4"/>
    <col min="2815" max="2815" width="9.42578125" style="4" customWidth="1"/>
    <col min="2816" max="2816" width="5" style="4" customWidth="1"/>
    <col min="2817" max="2817" width="10.42578125" style="4" customWidth="1"/>
    <col min="2818" max="2818" width="6.42578125" style="4" customWidth="1"/>
    <col min="2819" max="2819" width="11" style="4" customWidth="1"/>
    <col min="2820" max="2820" width="4.5703125" style="4" customWidth="1"/>
    <col min="2821" max="2821" width="3.42578125" style="4" customWidth="1"/>
    <col min="2822" max="2822" width="12.85546875" style="4" customWidth="1"/>
    <col min="2823" max="2823" width="3.42578125" style="4" customWidth="1"/>
    <col min="2824" max="2824" width="3.28515625" style="4" customWidth="1"/>
    <col min="2825" max="2825" width="8.7109375" style="4" customWidth="1"/>
    <col min="2826" max="2826" width="4.5703125" style="4" customWidth="1"/>
    <col min="2827" max="2827" width="2.7109375" style="4" customWidth="1"/>
    <col min="2828" max="2828" width="3.5703125" style="4" customWidth="1"/>
    <col min="2829" max="3068" width="11.42578125" style="4"/>
    <col min="3069" max="3069" width="2.7109375" style="4" customWidth="1"/>
    <col min="3070" max="3070" width="11.42578125" style="4"/>
    <col min="3071" max="3071" width="9.42578125" style="4" customWidth="1"/>
    <col min="3072" max="3072" width="5" style="4" customWidth="1"/>
    <col min="3073" max="3073" width="10.42578125" style="4" customWidth="1"/>
    <col min="3074" max="3074" width="6.42578125" style="4" customWidth="1"/>
    <col min="3075" max="3075" width="11" style="4" customWidth="1"/>
    <col min="3076" max="3076" width="4.5703125" style="4" customWidth="1"/>
    <col min="3077" max="3077" width="3.42578125" style="4" customWidth="1"/>
    <col min="3078" max="3078" width="12.85546875" style="4" customWidth="1"/>
    <col min="3079" max="3079" width="3.42578125" style="4" customWidth="1"/>
    <col min="3080" max="3080" width="3.28515625" style="4" customWidth="1"/>
    <col min="3081" max="3081" width="8.7109375" style="4" customWidth="1"/>
    <col min="3082" max="3082" width="4.5703125" style="4" customWidth="1"/>
    <col min="3083" max="3083" width="2.7109375" style="4" customWidth="1"/>
    <col min="3084" max="3084" width="3.5703125" style="4" customWidth="1"/>
    <col min="3085" max="3324" width="11.42578125" style="4"/>
    <col min="3325" max="3325" width="2.7109375" style="4" customWidth="1"/>
    <col min="3326" max="3326" width="11.42578125" style="4"/>
    <col min="3327" max="3327" width="9.42578125" style="4" customWidth="1"/>
    <col min="3328" max="3328" width="5" style="4" customWidth="1"/>
    <col min="3329" max="3329" width="10.42578125" style="4" customWidth="1"/>
    <col min="3330" max="3330" width="6.42578125" style="4" customWidth="1"/>
    <col min="3331" max="3331" width="11" style="4" customWidth="1"/>
    <col min="3332" max="3332" width="4.5703125" style="4" customWidth="1"/>
    <col min="3333" max="3333" width="3.42578125" style="4" customWidth="1"/>
    <col min="3334" max="3334" width="12.85546875" style="4" customWidth="1"/>
    <col min="3335" max="3335" width="3.42578125" style="4" customWidth="1"/>
    <col min="3336" max="3336" width="3.28515625" style="4" customWidth="1"/>
    <col min="3337" max="3337" width="8.7109375" style="4" customWidth="1"/>
    <col min="3338" max="3338" width="4.5703125" style="4" customWidth="1"/>
    <col min="3339" max="3339" width="2.7109375" style="4" customWidth="1"/>
    <col min="3340" max="3340" width="3.5703125" style="4" customWidth="1"/>
    <col min="3341" max="3580" width="11.42578125" style="4"/>
    <col min="3581" max="3581" width="2.7109375" style="4" customWidth="1"/>
    <col min="3582" max="3582" width="11.42578125" style="4"/>
    <col min="3583" max="3583" width="9.42578125" style="4" customWidth="1"/>
    <col min="3584" max="3584" width="5" style="4" customWidth="1"/>
    <col min="3585" max="3585" width="10.42578125" style="4" customWidth="1"/>
    <col min="3586" max="3586" width="6.42578125" style="4" customWidth="1"/>
    <col min="3587" max="3587" width="11" style="4" customWidth="1"/>
    <col min="3588" max="3588" width="4.5703125" style="4" customWidth="1"/>
    <col min="3589" max="3589" width="3.42578125" style="4" customWidth="1"/>
    <col min="3590" max="3590" width="12.85546875" style="4" customWidth="1"/>
    <col min="3591" max="3591" width="3.42578125" style="4" customWidth="1"/>
    <col min="3592" max="3592" width="3.28515625" style="4" customWidth="1"/>
    <col min="3593" max="3593" width="8.7109375" style="4" customWidth="1"/>
    <col min="3594" max="3594" width="4.5703125" style="4" customWidth="1"/>
    <col min="3595" max="3595" width="2.7109375" style="4" customWidth="1"/>
    <col min="3596" max="3596" width="3.5703125" style="4" customWidth="1"/>
    <col min="3597" max="3836" width="11.42578125" style="4"/>
    <col min="3837" max="3837" width="2.7109375" style="4" customWidth="1"/>
    <col min="3838" max="3838" width="11.42578125" style="4"/>
    <col min="3839" max="3839" width="9.42578125" style="4" customWidth="1"/>
    <col min="3840" max="3840" width="5" style="4" customWidth="1"/>
    <col min="3841" max="3841" width="10.42578125" style="4" customWidth="1"/>
    <col min="3842" max="3842" width="6.42578125" style="4" customWidth="1"/>
    <col min="3843" max="3843" width="11" style="4" customWidth="1"/>
    <col min="3844" max="3844" width="4.5703125" style="4" customWidth="1"/>
    <col min="3845" max="3845" width="3.42578125" style="4" customWidth="1"/>
    <col min="3846" max="3846" width="12.85546875" style="4" customWidth="1"/>
    <col min="3847" max="3847" width="3.42578125" style="4" customWidth="1"/>
    <col min="3848" max="3848" width="3.28515625" style="4" customWidth="1"/>
    <col min="3849" max="3849" width="8.7109375" style="4" customWidth="1"/>
    <col min="3850" max="3850" width="4.5703125" style="4" customWidth="1"/>
    <col min="3851" max="3851" width="2.7109375" style="4" customWidth="1"/>
    <col min="3852" max="3852" width="3.5703125" style="4" customWidth="1"/>
    <col min="3853" max="4092" width="11.42578125" style="4"/>
    <col min="4093" max="4093" width="2.7109375" style="4" customWidth="1"/>
    <col min="4094" max="4094" width="11.42578125" style="4"/>
    <col min="4095" max="4095" width="9.42578125" style="4" customWidth="1"/>
    <col min="4096" max="4096" width="5" style="4" customWidth="1"/>
    <col min="4097" max="4097" width="10.42578125" style="4" customWidth="1"/>
    <col min="4098" max="4098" width="6.42578125" style="4" customWidth="1"/>
    <col min="4099" max="4099" width="11" style="4" customWidth="1"/>
    <col min="4100" max="4100" width="4.5703125" style="4" customWidth="1"/>
    <col min="4101" max="4101" width="3.42578125" style="4" customWidth="1"/>
    <col min="4102" max="4102" width="12.85546875" style="4" customWidth="1"/>
    <col min="4103" max="4103" width="3.42578125" style="4" customWidth="1"/>
    <col min="4104" max="4104" width="3.28515625" style="4" customWidth="1"/>
    <col min="4105" max="4105" width="8.7109375" style="4" customWidth="1"/>
    <col min="4106" max="4106" width="4.5703125" style="4" customWidth="1"/>
    <col min="4107" max="4107" width="2.7109375" style="4" customWidth="1"/>
    <col min="4108" max="4108" width="3.5703125" style="4" customWidth="1"/>
    <col min="4109" max="4348" width="11.42578125" style="4"/>
    <col min="4349" max="4349" width="2.7109375" style="4" customWidth="1"/>
    <col min="4350" max="4350" width="11.42578125" style="4"/>
    <col min="4351" max="4351" width="9.42578125" style="4" customWidth="1"/>
    <col min="4352" max="4352" width="5" style="4" customWidth="1"/>
    <col min="4353" max="4353" width="10.42578125" style="4" customWidth="1"/>
    <col min="4354" max="4354" width="6.42578125" style="4" customWidth="1"/>
    <col min="4355" max="4355" width="11" style="4" customWidth="1"/>
    <col min="4356" max="4356" width="4.5703125" style="4" customWidth="1"/>
    <col min="4357" max="4357" width="3.42578125" style="4" customWidth="1"/>
    <col min="4358" max="4358" width="12.85546875" style="4" customWidth="1"/>
    <col min="4359" max="4359" width="3.42578125" style="4" customWidth="1"/>
    <col min="4360" max="4360" width="3.28515625" style="4" customWidth="1"/>
    <col min="4361" max="4361" width="8.7109375" style="4" customWidth="1"/>
    <col min="4362" max="4362" width="4.5703125" style="4" customWidth="1"/>
    <col min="4363" max="4363" width="2.7109375" style="4" customWidth="1"/>
    <col min="4364" max="4364" width="3.5703125" style="4" customWidth="1"/>
    <col min="4365" max="4604" width="11.42578125" style="4"/>
    <col min="4605" max="4605" width="2.7109375" style="4" customWidth="1"/>
    <col min="4606" max="4606" width="11.42578125" style="4"/>
    <col min="4607" max="4607" width="9.42578125" style="4" customWidth="1"/>
    <col min="4608" max="4608" width="5" style="4" customWidth="1"/>
    <col min="4609" max="4609" width="10.42578125" style="4" customWidth="1"/>
    <col min="4610" max="4610" width="6.42578125" style="4" customWidth="1"/>
    <col min="4611" max="4611" width="11" style="4" customWidth="1"/>
    <col min="4612" max="4612" width="4.5703125" style="4" customWidth="1"/>
    <col min="4613" max="4613" width="3.42578125" style="4" customWidth="1"/>
    <col min="4614" max="4614" width="12.85546875" style="4" customWidth="1"/>
    <col min="4615" max="4615" width="3.42578125" style="4" customWidth="1"/>
    <col min="4616" max="4616" width="3.28515625" style="4" customWidth="1"/>
    <col min="4617" max="4617" width="8.7109375" style="4" customWidth="1"/>
    <col min="4618" max="4618" width="4.5703125" style="4" customWidth="1"/>
    <col min="4619" max="4619" width="2.7109375" style="4" customWidth="1"/>
    <col min="4620" max="4620" width="3.5703125" style="4" customWidth="1"/>
    <col min="4621" max="4860" width="11.42578125" style="4"/>
    <col min="4861" max="4861" width="2.7109375" style="4" customWidth="1"/>
    <col min="4862" max="4862" width="11.42578125" style="4"/>
    <col min="4863" max="4863" width="9.42578125" style="4" customWidth="1"/>
    <col min="4864" max="4864" width="5" style="4" customWidth="1"/>
    <col min="4865" max="4865" width="10.42578125" style="4" customWidth="1"/>
    <col min="4866" max="4866" width="6.42578125" style="4" customWidth="1"/>
    <col min="4867" max="4867" width="11" style="4" customWidth="1"/>
    <col min="4868" max="4868" width="4.5703125" style="4" customWidth="1"/>
    <col min="4869" max="4869" width="3.42578125" style="4" customWidth="1"/>
    <col min="4870" max="4870" width="12.85546875" style="4" customWidth="1"/>
    <col min="4871" max="4871" width="3.42578125" style="4" customWidth="1"/>
    <col min="4872" max="4872" width="3.28515625" style="4" customWidth="1"/>
    <col min="4873" max="4873" width="8.7109375" style="4" customWidth="1"/>
    <col min="4874" max="4874" width="4.5703125" style="4" customWidth="1"/>
    <col min="4875" max="4875" width="2.7109375" style="4" customWidth="1"/>
    <col min="4876" max="4876" width="3.5703125" style="4" customWidth="1"/>
    <col min="4877" max="5116" width="11.42578125" style="4"/>
    <col min="5117" max="5117" width="2.7109375" style="4" customWidth="1"/>
    <col min="5118" max="5118" width="11.42578125" style="4"/>
    <col min="5119" max="5119" width="9.42578125" style="4" customWidth="1"/>
    <col min="5120" max="5120" width="5" style="4" customWidth="1"/>
    <col min="5121" max="5121" width="10.42578125" style="4" customWidth="1"/>
    <col min="5122" max="5122" width="6.42578125" style="4" customWidth="1"/>
    <col min="5123" max="5123" width="11" style="4" customWidth="1"/>
    <col min="5124" max="5124" width="4.5703125" style="4" customWidth="1"/>
    <col min="5125" max="5125" width="3.42578125" style="4" customWidth="1"/>
    <col min="5126" max="5126" width="12.85546875" style="4" customWidth="1"/>
    <col min="5127" max="5127" width="3.42578125" style="4" customWidth="1"/>
    <col min="5128" max="5128" width="3.28515625" style="4" customWidth="1"/>
    <col min="5129" max="5129" width="8.7109375" style="4" customWidth="1"/>
    <col min="5130" max="5130" width="4.5703125" style="4" customWidth="1"/>
    <col min="5131" max="5131" width="2.7109375" style="4" customWidth="1"/>
    <col min="5132" max="5132" width="3.5703125" style="4" customWidth="1"/>
    <col min="5133" max="5372" width="11.42578125" style="4"/>
    <col min="5373" max="5373" width="2.7109375" style="4" customWidth="1"/>
    <col min="5374" max="5374" width="11.42578125" style="4"/>
    <col min="5375" max="5375" width="9.42578125" style="4" customWidth="1"/>
    <col min="5376" max="5376" width="5" style="4" customWidth="1"/>
    <col min="5377" max="5377" width="10.42578125" style="4" customWidth="1"/>
    <col min="5378" max="5378" width="6.42578125" style="4" customWidth="1"/>
    <col min="5379" max="5379" width="11" style="4" customWidth="1"/>
    <col min="5380" max="5380" width="4.5703125" style="4" customWidth="1"/>
    <col min="5381" max="5381" width="3.42578125" style="4" customWidth="1"/>
    <col min="5382" max="5382" width="12.85546875" style="4" customWidth="1"/>
    <col min="5383" max="5383" width="3.42578125" style="4" customWidth="1"/>
    <col min="5384" max="5384" width="3.28515625" style="4" customWidth="1"/>
    <col min="5385" max="5385" width="8.7109375" style="4" customWidth="1"/>
    <col min="5386" max="5386" width="4.5703125" style="4" customWidth="1"/>
    <col min="5387" max="5387" width="2.7109375" style="4" customWidth="1"/>
    <col min="5388" max="5388" width="3.5703125" style="4" customWidth="1"/>
    <col min="5389" max="5628" width="11.42578125" style="4"/>
    <col min="5629" max="5629" width="2.7109375" style="4" customWidth="1"/>
    <col min="5630" max="5630" width="11.42578125" style="4"/>
    <col min="5631" max="5631" width="9.42578125" style="4" customWidth="1"/>
    <col min="5632" max="5632" width="5" style="4" customWidth="1"/>
    <col min="5633" max="5633" width="10.42578125" style="4" customWidth="1"/>
    <col min="5634" max="5634" width="6.42578125" style="4" customWidth="1"/>
    <col min="5635" max="5635" width="11" style="4" customWidth="1"/>
    <col min="5636" max="5636" width="4.5703125" style="4" customWidth="1"/>
    <col min="5637" max="5637" width="3.42578125" style="4" customWidth="1"/>
    <col min="5638" max="5638" width="12.85546875" style="4" customWidth="1"/>
    <col min="5639" max="5639" width="3.42578125" style="4" customWidth="1"/>
    <col min="5640" max="5640" width="3.28515625" style="4" customWidth="1"/>
    <col min="5641" max="5641" width="8.7109375" style="4" customWidth="1"/>
    <col min="5642" max="5642" width="4.5703125" style="4" customWidth="1"/>
    <col min="5643" max="5643" width="2.7109375" style="4" customWidth="1"/>
    <col min="5644" max="5644" width="3.5703125" style="4" customWidth="1"/>
    <col min="5645" max="5884" width="11.42578125" style="4"/>
    <col min="5885" max="5885" width="2.7109375" style="4" customWidth="1"/>
    <col min="5886" max="5886" width="11.42578125" style="4"/>
    <col min="5887" max="5887" width="9.42578125" style="4" customWidth="1"/>
    <col min="5888" max="5888" width="5" style="4" customWidth="1"/>
    <col min="5889" max="5889" width="10.42578125" style="4" customWidth="1"/>
    <col min="5890" max="5890" width="6.42578125" style="4" customWidth="1"/>
    <col min="5891" max="5891" width="11" style="4" customWidth="1"/>
    <col min="5892" max="5892" width="4.5703125" style="4" customWidth="1"/>
    <col min="5893" max="5893" width="3.42578125" style="4" customWidth="1"/>
    <col min="5894" max="5894" width="12.85546875" style="4" customWidth="1"/>
    <col min="5895" max="5895" width="3.42578125" style="4" customWidth="1"/>
    <col min="5896" max="5896" width="3.28515625" style="4" customWidth="1"/>
    <col min="5897" max="5897" width="8.7109375" style="4" customWidth="1"/>
    <col min="5898" max="5898" width="4.5703125" style="4" customWidth="1"/>
    <col min="5899" max="5899" width="2.7109375" style="4" customWidth="1"/>
    <col min="5900" max="5900" width="3.5703125" style="4" customWidth="1"/>
    <col min="5901" max="6140" width="11.42578125" style="4"/>
    <col min="6141" max="6141" width="2.7109375" style="4" customWidth="1"/>
    <col min="6142" max="6142" width="11.42578125" style="4"/>
    <col min="6143" max="6143" width="9.42578125" style="4" customWidth="1"/>
    <col min="6144" max="6144" width="5" style="4" customWidth="1"/>
    <col min="6145" max="6145" width="10.42578125" style="4" customWidth="1"/>
    <col min="6146" max="6146" width="6.42578125" style="4" customWidth="1"/>
    <col min="6147" max="6147" width="11" style="4" customWidth="1"/>
    <col min="6148" max="6148" width="4.5703125" style="4" customWidth="1"/>
    <col min="6149" max="6149" width="3.42578125" style="4" customWidth="1"/>
    <col min="6150" max="6150" width="12.85546875" style="4" customWidth="1"/>
    <col min="6151" max="6151" width="3.42578125" style="4" customWidth="1"/>
    <col min="6152" max="6152" width="3.28515625" style="4" customWidth="1"/>
    <col min="6153" max="6153" width="8.7109375" style="4" customWidth="1"/>
    <col min="6154" max="6154" width="4.5703125" style="4" customWidth="1"/>
    <col min="6155" max="6155" width="2.7109375" style="4" customWidth="1"/>
    <col min="6156" max="6156" width="3.5703125" style="4" customWidth="1"/>
    <col min="6157" max="6396" width="11.42578125" style="4"/>
    <col min="6397" max="6397" width="2.7109375" style="4" customWidth="1"/>
    <col min="6398" max="6398" width="11.42578125" style="4"/>
    <col min="6399" max="6399" width="9.42578125" style="4" customWidth="1"/>
    <col min="6400" max="6400" width="5" style="4" customWidth="1"/>
    <col min="6401" max="6401" width="10.42578125" style="4" customWidth="1"/>
    <col min="6402" max="6402" width="6.42578125" style="4" customWidth="1"/>
    <col min="6403" max="6403" width="11" style="4" customWidth="1"/>
    <col min="6404" max="6404" width="4.5703125" style="4" customWidth="1"/>
    <col min="6405" max="6405" width="3.42578125" style="4" customWidth="1"/>
    <col min="6406" max="6406" width="12.85546875" style="4" customWidth="1"/>
    <col min="6407" max="6407" width="3.42578125" style="4" customWidth="1"/>
    <col min="6408" max="6408" width="3.28515625" style="4" customWidth="1"/>
    <col min="6409" max="6409" width="8.7109375" style="4" customWidth="1"/>
    <col min="6410" max="6410" width="4.5703125" style="4" customWidth="1"/>
    <col min="6411" max="6411" width="2.7109375" style="4" customWidth="1"/>
    <col min="6412" max="6412" width="3.5703125" style="4" customWidth="1"/>
    <col min="6413" max="6652" width="11.42578125" style="4"/>
    <col min="6653" max="6653" width="2.7109375" style="4" customWidth="1"/>
    <col min="6654" max="6654" width="11.42578125" style="4"/>
    <col min="6655" max="6655" width="9.42578125" style="4" customWidth="1"/>
    <col min="6656" max="6656" width="5" style="4" customWidth="1"/>
    <col min="6657" max="6657" width="10.42578125" style="4" customWidth="1"/>
    <col min="6658" max="6658" width="6.42578125" style="4" customWidth="1"/>
    <col min="6659" max="6659" width="11" style="4" customWidth="1"/>
    <col min="6660" max="6660" width="4.5703125" style="4" customWidth="1"/>
    <col min="6661" max="6661" width="3.42578125" style="4" customWidth="1"/>
    <col min="6662" max="6662" width="12.85546875" style="4" customWidth="1"/>
    <col min="6663" max="6663" width="3.42578125" style="4" customWidth="1"/>
    <col min="6664" max="6664" width="3.28515625" style="4" customWidth="1"/>
    <col min="6665" max="6665" width="8.7109375" style="4" customWidth="1"/>
    <col min="6666" max="6666" width="4.5703125" style="4" customWidth="1"/>
    <col min="6667" max="6667" width="2.7109375" style="4" customWidth="1"/>
    <col min="6668" max="6668" width="3.5703125" style="4" customWidth="1"/>
    <col min="6669" max="6908" width="11.42578125" style="4"/>
    <col min="6909" max="6909" width="2.7109375" style="4" customWidth="1"/>
    <col min="6910" max="6910" width="11.42578125" style="4"/>
    <col min="6911" max="6911" width="9.42578125" style="4" customWidth="1"/>
    <col min="6912" max="6912" width="5" style="4" customWidth="1"/>
    <col min="6913" max="6913" width="10.42578125" style="4" customWidth="1"/>
    <col min="6914" max="6914" width="6.42578125" style="4" customWidth="1"/>
    <col min="6915" max="6915" width="11" style="4" customWidth="1"/>
    <col min="6916" max="6916" width="4.5703125" style="4" customWidth="1"/>
    <col min="6917" max="6917" width="3.42578125" style="4" customWidth="1"/>
    <col min="6918" max="6918" width="12.85546875" style="4" customWidth="1"/>
    <col min="6919" max="6919" width="3.42578125" style="4" customWidth="1"/>
    <col min="6920" max="6920" width="3.28515625" style="4" customWidth="1"/>
    <col min="6921" max="6921" width="8.7109375" style="4" customWidth="1"/>
    <col min="6922" max="6922" width="4.5703125" style="4" customWidth="1"/>
    <col min="6923" max="6923" width="2.7109375" style="4" customWidth="1"/>
    <col min="6924" max="6924" width="3.5703125" style="4" customWidth="1"/>
    <col min="6925" max="7164" width="11.42578125" style="4"/>
    <col min="7165" max="7165" width="2.7109375" style="4" customWidth="1"/>
    <col min="7166" max="7166" width="11.42578125" style="4"/>
    <col min="7167" max="7167" width="9.42578125" style="4" customWidth="1"/>
    <col min="7168" max="7168" width="5" style="4" customWidth="1"/>
    <col min="7169" max="7169" width="10.42578125" style="4" customWidth="1"/>
    <col min="7170" max="7170" width="6.42578125" style="4" customWidth="1"/>
    <col min="7171" max="7171" width="11" style="4" customWidth="1"/>
    <col min="7172" max="7172" width="4.5703125" style="4" customWidth="1"/>
    <col min="7173" max="7173" width="3.42578125" style="4" customWidth="1"/>
    <col min="7174" max="7174" width="12.85546875" style="4" customWidth="1"/>
    <col min="7175" max="7175" width="3.42578125" style="4" customWidth="1"/>
    <col min="7176" max="7176" width="3.28515625" style="4" customWidth="1"/>
    <col min="7177" max="7177" width="8.7109375" style="4" customWidth="1"/>
    <col min="7178" max="7178" width="4.5703125" style="4" customWidth="1"/>
    <col min="7179" max="7179" width="2.7109375" style="4" customWidth="1"/>
    <col min="7180" max="7180" width="3.5703125" style="4" customWidth="1"/>
    <col min="7181" max="7420" width="11.42578125" style="4"/>
    <col min="7421" max="7421" width="2.7109375" style="4" customWidth="1"/>
    <col min="7422" max="7422" width="11.42578125" style="4"/>
    <col min="7423" max="7423" width="9.42578125" style="4" customWidth="1"/>
    <col min="7424" max="7424" width="5" style="4" customWidth="1"/>
    <col min="7425" max="7425" width="10.42578125" style="4" customWidth="1"/>
    <col min="7426" max="7426" width="6.42578125" style="4" customWidth="1"/>
    <col min="7427" max="7427" width="11" style="4" customWidth="1"/>
    <col min="7428" max="7428" width="4.5703125" style="4" customWidth="1"/>
    <col min="7429" max="7429" width="3.42578125" style="4" customWidth="1"/>
    <col min="7430" max="7430" width="12.85546875" style="4" customWidth="1"/>
    <col min="7431" max="7431" width="3.42578125" style="4" customWidth="1"/>
    <col min="7432" max="7432" width="3.28515625" style="4" customWidth="1"/>
    <col min="7433" max="7433" width="8.7109375" style="4" customWidth="1"/>
    <col min="7434" max="7434" width="4.5703125" style="4" customWidth="1"/>
    <col min="7435" max="7435" width="2.7109375" style="4" customWidth="1"/>
    <col min="7436" max="7436" width="3.5703125" style="4" customWidth="1"/>
    <col min="7437" max="7676" width="11.42578125" style="4"/>
    <col min="7677" max="7677" width="2.7109375" style="4" customWidth="1"/>
    <col min="7678" max="7678" width="11.42578125" style="4"/>
    <col min="7679" max="7679" width="9.42578125" style="4" customWidth="1"/>
    <col min="7680" max="7680" width="5" style="4" customWidth="1"/>
    <col min="7681" max="7681" width="10.42578125" style="4" customWidth="1"/>
    <col min="7682" max="7682" width="6.42578125" style="4" customWidth="1"/>
    <col min="7683" max="7683" width="11" style="4" customWidth="1"/>
    <col min="7684" max="7684" width="4.5703125" style="4" customWidth="1"/>
    <col min="7685" max="7685" width="3.42578125" style="4" customWidth="1"/>
    <col min="7686" max="7686" width="12.85546875" style="4" customWidth="1"/>
    <col min="7687" max="7687" width="3.42578125" style="4" customWidth="1"/>
    <col min="7688" max="7688" width="3.28515625" style="4" customWidth="1"/>
    <col min="7689" max="7689" width="8.7109375" style="4" customWidth="1"/>
    <col min="7690" max="7690" width="4.5703125" style="4" customWidth="1"/>
    <col min="7691" max="7691" width="2.7109375" style="4" customWidth="1"/>
    <col min="7692" max="7692" width="3.5703125" style="4" customWidth="1"/>
    <col min="7693" max="7932" width="11.42578125" style="4"/>
    <col min="7933" max="7933" width="2.7109375" style="4" customWidth="1"/>
    <col min="7934" max="7934" width="11.42578125" style="4"/>
    <col min="7935" max="7935" width="9.42578125" style="4" customWidth="1"/>
    <col min="7936" max="7936" width="5" style="4" customWidth="1"/>
    <col min="7937" max="7937" width="10.42578125" style="4" customWidth="1"/>
    <col min="7938" max="7938" width="6.42578125" style="4" customWidth="1"/>
    <col min="7939" max="7939" width="11" style="4" customWidth="1"/>
    <col min="7940" max="7940" width="4.5703125" style="4" customWidth="1"/>
    <col min="7941" max="7941" width="3.42578125" style="4" customWidth="1"/>
    <col min="7942" max="7942" width="12.85546875" style="4" customWidth="1"/>
    <col min="7943" max="7943" width="3.42578125" style="4" customWidth="1"/>
    <col min="7944" max="7944" width="3.28515625" style="4" customWidth="1"/>
    <col min="7945" max="7945" width="8.7109375" style="4" customWidth="1"/>
    <col min="7946" max="7946" width="4.5703125" style="4" customWidth="1"/>
    <col min="7947" max="7947" width="2.7109375" style="4" customWidth="1"/>
    <col min="7948" max="7948" width="3.5703125" style="4" customWidth="1"/>
    <col min="7949" max="8188" width="11.42578125" style="4"/>
    <col min="8189" max="8189" width="2.7109375" style="4" customWidth="1"/>
    <col min="8190" max="8190" width="11.42578125" style="4"/>
    <col min="8191" max="8191" width="9.42578125" style="4" customWidth="1"/>
    <col min="8192" max="8192" width="5" style="4" customWidth="1"/>
    <col min="8193" max="8193" width="10.42578125" style="4" customWidth="1"/>
    <col min="8194" max="8194" width="6.42578125" style="4" customWidth="1"/>
    <col min="8195" max="8195" width="11" style="4" customWidth="1"/>
    <col min="8196" max="8196" width="4.5703125" style="4" customWidth="1"/>
    <col min="8197" max="8197" width="3.42578125" style="4" customWidth="1"/>
    <col min="8198" max="8198" width="12.85546875" style="4" customWidth="1"/>
    <col min="8199" max="8199" width="3.42578125" style="4" customWidth="1"/>
    <col min="8200" max="8200" width="3.28515625" style="4" customWidth="1"/>
    <col min="8201" max="8201" width="8.7109375" style="4" customWidth="1"/>
    <col min="8202" max="8202" width="4.5703125" style="4" customWidth="1"/>
    <col min="8203" max="8203" width="2.7109375" style="4" customWidth="1"/>
    <col min="8204" max="8204" width="3.5703125" style="4" customWidth="1"/>
    <col min="8205" max="8444" width="11.42578125" style="4"/>
    <col min="8445" max="8445" width="2.7109375" style="4" customWidth="1"/>
    <col min="8446" max="8446" width="11.42578125" style="4"/>
    <col min="8447" max="8447" width="9.42578125" style="4" customWidth="1"/>
    <col min="8448" max="8448" width="5" style="4" customWidth="1"/>
    <col min="8449" max="8449" width="10.42578125" style="4" customWidth="1"/>
    <col min="8450" max="8450" width="6.42578125" style="4" customWidth="1"/>
    <col min="8451" max="8451" width="11" style="4" customWidth="1"/>
    <col min="8452" max="8452" width="4.5703125" style="4" customWidth="1"/>
    <col min="8453" max="8453" width="3.42578125" style="4" customWidth="1"/>
    <col min="8454" max="8454" width="12.85546875" style="4" customWidth="1"/>
    <col min="8455" max="8455" width="3.42578125" style="4" customWidth="1"/>
    <col min="8456" max="8456" width="3.28515625" style="4" customWidth="1"/>
    <col min="8457" max="8457" width="8.7109375" style="4" customWidth="1"/>
    <col min="8458" max="8458" width="4.5703125" style="4" customWidth="1"/>
    <col min="8459" max="8459" width="2.7109375" style="4" customWidth="1"/>
    <col min="8460" max="8460" width="3.5703125" style="4" customWidth="1"/>
    <col min="8461" max="8700" width="11.42578125" style="4"/>
    <col min="8701" max="8701" width="2.7109375" style="4" customWidth="1"/>
    <col min="8702" max="8702" width="11.42578125" style="4"/>
    <col min="8703" max="8703" width="9.42578125" style="4" customWidth="1"/>
    <col min="8704" max="8704" width="5" style="4" customWidth="1"/>
    <col min="8705" max="8705" width="10.42578125" style="4" customWidth="1"/>
    <col min="8706" max="8706" width="6.42578125" style="4" customWidth="1"/>
    <col min="8707" max="8707" width="11" style="4" customWidth="1"/>
    <col min="8708" max="8708" width="4.5703125" style="4" customWidth="1"/>
    <col min="8709" max="8709" width="3.42578125" style="4" customWidth="1"/>
    <col min="8710" max="8710" width="12.85546875" style="4" customWidth="1"/>
    <col min="8711" max="8711" width="3.42578125" style="4" customWidth="1"/>
    <col min="8712" max="8712" width="3.28515625" style="4" customWidth="1"/>
    <col min="8713" max="8713" width="8.7109375" style="4" customWidth="1"/>
    <col min="8714" max="8714" width="4.5703125" style="4" customWidth="1"/>
    <col min="8715" max="8715" width="2.7109375" style="4" customWidth="1"/>
    <col min="8716" max="8716" width="3.5703125" style="4" customWidth="1"/>
    <col min="8717" max="8956" width="11.42578125" style="4"/>
    <col min="8957" max="8957" width="2.7109375" style="4" customWidth="1"/>
    <col min="8958" max="8958" width="11.42578125" style="4"/>
    <col min="8959" max="8959" width="9.42578125" style="4" customWidth="1"/>
    <col min="8960" max="8960" width="5" style="4" customWidth="1"/>
    <col min="8961" max="8961" width="10.42578125" style="4" customWidth="1"/>
    <col min="8962" max="8962" width="6.42578125" style="4" customWidth="1"/>
    <col min="8963" max="8963" width="11" style="4" customWidth="1"/>
    <col min="8964" max="8964" width="4.5703125" style="4" customWidth="1"/>
    <col min="8965" max="8965" width="3.42578125" style="4" customWidth="1"/>
    <col min="8966" max="8966" width="12.85546875" style="4" customWidth="1"/>
    <col min="8967" max="8967" width="3.42578125" style="4" customWidth="1"/>
    <col min="8968" max="8968" width="3.28515625" style="4" customWidth="1"/>
    <col min="8969" max="8969" width="8.7109375" style="4" customWidth="1"/>
    <col min="8970" max="8970" width="4.5703125" style="4" customWidth="1"/>
    <col min="8971" max="8971" width="2.7109375" style="4" customWidth="1"/>
    <col min="8972" max="8972" width="3.5703125" style="4" customWidth="1"/>
    <col min="8973" max="9212" width="11.42578125" style="4"/>
    <col min="9213" max="9213" width="2.7109375" style="4" customWidth="1"/>
    <col min="9214" max="9214" width="11.42578125" style="4"/>
    <col min="9215" max="9215" width="9.42578125" style="4" customWidth="1"/>
    <col min="9216" max="9216" width="5" style="4" customWidth="1"/>
    <col min="9217" max="9217" width="10.42578125" style="4" customWidth="1"/>
    <col min="9218" max="9218" width="6.42578125" style="4" customWidth="1"/>
    <col min="9219" max="9219" width="11" style="4" customWidth="1"/>
    <col min="9220" max="9220" width="4.5703125" style="4" customWidth="1"/>
    <col min="9221" max="9221" width="3.42578125" style="4" customWidth="1"/>
    <col min="9222" max="9222" width="12.85546875" style="4" customWidth="1"/>
    <col min="9223" max="9223" width="3.42578125" style="4" customWidth="1"/>
    <col min="9224" max="9224" width="3.28515625" style="4" customWidth="1"/>
    <col min="9225" max="9225" width="8.7109375" style="4" customWidth="1"/>
    <col min="9226" max="9226" width="4.5703125" style="4" customWidth="1"/>
    <col min="9227" max="9227" width="2.7109375" style="4" customWidth="1"/>
    <col min="9228" max="9228" width="3.5703125" style="4" customWidth="1"/>
    <col min="9229" max="9468" width="11.42578125" style="4"/>
    <col min="9469" max="9469" width="2.7109375" style="4" customWidth="1"/>
    <col min="9470" max="9470" width="11.42578125" style="4"/>
    <col min="9471" max="9471" width="9.42578125" style="4" customWidth="1"/>
    <col min="9472" max="9472" width="5" style="4" customWidth="1"/>
    <col min="9473" max="9473" width="10.42578125" style="4" customWidth="1"/>
    <col min="9474" max="9474" width="6.42578125" style="4" customWidth="1"/>
    <col min="9475" max="9475" width="11" style="4" customWidth="1"/>
    <col min="9476" max="9476" width="4.5703125" style="4" customWidth="1"/>
    <col min="9477" max="9477" width="3.42578125" style="4" customWidth="1"/>
    <col min="9478" max="9478" width="12.85546875" style="4" customWidth="1"/>
    <col min="9479" max="9479" width="3.42578125" style="4" customWidth="1"/>
    <col min="9480" max="9480" width="3.28515625" style="4" customWidth="1"/>
    <col min="9481" max="9481" width="8.7109375" style="4" customWidth="1"/>
    <col min="9482" max="9482" width="4.5703125" style="4" customWidth="1"/>
    <col min="9483" max="9483" width="2.7109375" style="4" customWidth="1"/>
    <col min="9484" max="9484" width="3.5703125" style="4" customWidth="1"/>
    <col min="9485" max="9724" width="11.42578125" style="4"/>
    <col min="9725" max="9725" width="2.7109375" style="4" customWidth="1"/>
    <col min="9726" max="9726" width="11.42578125" style="4"/>
    <col min="9727" max="9727" width="9.42578125" style="4" customWidth="1"/>
    <col min="9728" max="9728" width="5" style="4" customWidth="1"/>
    <col min="9729" max="9729" width="10.42578125" style="4" customWidth="1"/>
    <col min="9730" max="9730" width="6.42578125" style="4" customWidth="1"/>
    <col min="9731" max="9731" width="11" style="4" customWidth="1"/>
    <col min="9732" max="9732" width="4.5703125" style="4" customWidth="1"/>
    <col min="9733" max="9733" width="3.42578125" style="4" customWidth="1"/>
    <col min="9734" max="9734" width="12.85546875" style="4" customWidth="1"/>
    <col min="9735" max="9735" width="3.42578125" style="4" customWidth="1"/>
    <col min="9736" max="9736" width="3.28515625" style="4" customWidth="1"/>
    <col min="9737" max="9737" width="8.7109375" style="4" customWidth="1"/>
    <col min="9738" max="9738" width="4.5703125" style="4" customWidth="1"/>
    <col min="9739" max="9739" width="2.7109375" style="4" customWidth="1"/>
    <col min="9740" max="9740" width="3.5703125" style="4" customWidth="1"/>
    <col min="9741" max="9980" width="11.42578125" style="4"/>
    <col min="9981" max="9981" width="2.7109375" style="4" customWidth="1"/>
    <col min="9982" max="9982" width="11.42578125" style="4"/>
    <col min="9983" max="9983" width="9.42578125" style="4" customWidth="1"/>
    <col min="9984" max="9984" width="5" style="4" customWidth="1"/>
    <col min="9985" max="9985" width="10.42578125" style="4" customWidth="1"/>
    <col min="9986" max="9986" width="6.42578125" style="4" customWidth="1"/>
    <col min="9987" max="9987" width="11" style="4" customWidth="1"/>
    <col min="9988" max="9988" width="4.5703125" style="4" customWidth="1"/>
    <col min="9989" max="9989" width="3.42578125" style="4" customWidth="1"/>
    <col min="9990" max="9990" width="12.85546875" style="4" customWidth="1"/>
    <col min="9991" max="9991" width="3.42578125" style="4" customWidth="1"/>
    <col min="9992" max="9992" width="3.28515625" style="4" customWidth="1"/>
    <col min="9993" max="9993" width="8.7109375" style="4" customWidth="1"/>
    <col min="9994" max="9994" width="4.5703125" style="4" customWidth="1"/>
    <col min="9995" max="9995" width="2.7109375" style="4" customWidth="1"/>
    <col min="9996" max="9996" width="3.5703125" style="4" customWidth="1"/>
    <col min="9997" max="10236" width="11.42578125" style="4"/>
    <col min="10237" max="10237" width="2.7109375" style="4" customWidth="1"/>
    <col min="10238" max="10238" width="11.42578125" style="4"/>
    <col min="10239" max="10239" width="9.42578125" style="4" customWidth="1"/>
    <col min="10240" max="10240" width="5" style="4" customWidth="1"/>
    <col min="10241" max="10241" width="10.42578125" style="4" customWidth="1"/>
    <col min="10242" max="10242" width="6.42578125" style="4" customWidth="1"/>
    <col min="10243" max="10243" width="11" style="4" customWidth="1"/>
    <col min="10244" max="10244" width="4.5703125" style="4" customWidth="1"/>
    <col min="10245" max="10245" width="3.42578125" style="4" customWidth="1"/>
    <col min="10246" max="10246" width="12.85546875" style="4" customWidth="1"/>
    <col min="10247" max="10247" width="3.42578125" style="4" customWidth="1"/>
    <col min="10248" max="10248" width="3.28515625" style="4" customWidth="1"/>
    <col min="10249" max="10249" width="8.7109375" style="4" customWidth="1"/>
    <col min="10250" max="10250" width="4.5703125" style="4" customWidth="1"/>
    <col min="10251" max="10251" width="2.7109375" style="4" customWidth="1"/>
    <col min="10252" max="10252" width="3.5703125" style="4" customWidth="1"/>
    <col min="10253" max="10492" width="11.42578125" style="4"/>
    <col min="10493" max="10493" width="2.7109375" style="4" customWidth="1"/>
    <col min="10494" max="10494" width="11.42578125" style="4"/>
    <col min="10495" max="10495" width="9.42578125" style="4" customWidth="1"/>
    <col min="10496" max="10496" width="5" style="4" customWidth="1"/>
    <col min="10497" max="10497" width="10.42578125" style="4" customWidth="1"/>
    <col min="10498" max="10498" width="6.42578125" style="4" customWidth="1"/>
    <col min="10499" max="10499" width="11" style="4" customWidth="1"/>
    <col min="10500" max="10500" width="4.5703125" style="4" customWidth="1"/>
    <col min="10501" max="10501" width="3.42578125" style="4" customWidth="1"/>
    <col min="10502" max="10502" width="12.85546875" style="4" customWidth="1"/>
    <col min="10503" max="10503" width="3.42578125" style="4" customWidth="1"/>
    <col min="10504" max="10504" width="3.28515625" style="4" customWidth="1"/>
    <col min="10505" max="10505" width="8.7109375" style="4" customWidth="1"/>
    <col min="10506" max="10506" width="4.5703125" style="4" customWidth="1"/>
    <col min="10507" max="10507" width="2.7109375" style="4" customWidth="1"/>
    <col min="10508" max="10508" width="3.5703125" style="4" customWidth="1"/>
    <col min="10509" max="10748" width="11.42578125" style="4"/>
    <col min="10749" max="10749" width="2.7109375" style="4" customWidth="1"/>
    <col min="10750" max="10750" width="11.42578125" style="4"/>
    <col min="10751" max="10751" width="9.42578125" style="4" customWidth="1"/>
    <col min="10752" max="10752" width="5" style="4" customWidth="1"/>
    <col min="10753" max="10753" width="10.42578125" style="4" customWidth="1"/>
    <col min="10754" max="10754" width="6.42578125" style="4" customWidth="1"/>
    <col min="10755" max="10755" width="11" style="4" customWidth="1"/>
    <col min="10756" max="10756" width="4.5703125" style="4" customWidth="1"/>
    <col min="10757" max="10757" width="3.42578125" style="4" customWidth="1"/>
    <col min="10758" max="10758" width="12.85546875" style="4" customWidth="1"/>
    <col min="10759" max="10759" width="3.42578125" style="4" customWidth="1"/>
    <col min="10760" max="10760" width="3.28515625" style="4" customWidth="1"/>
    <col min="10761" max="10761" width="8.7109375" style="4" customWidth="1"/>
    <col min="10762" max="10762" width="4.5703125" style="4" customWidth="1"/>
    <col min="10763" max="10763" width="2.7109375" style="4" customWidth="1"/>
    <col min="10764" max="10764" width="3.5703125" style="4" customWidth="1"/>
    <col min="10765" max="11004" width="11.42578125" style="4"/>
    <col min="11005" max="11005" width="2.7109375" style="4" customWidth="1"/>
    <col min="11006" max="11006" width="11.42578125" style="4"/>
    <col min="11007" max="11007" width="9.42578125" style="4" customWidth="1"/>
    <col min="11008" max="11008" width="5" style="4" customWidth="1"/>
    <col min="11009" max="11009" width="10.42578125" style="4" customWidth="1"/>
    <col min="11010" max="11010" width="6.42578125" style="4" customWidth="1"/>
    <col min="11011" max="11011" width="11" style="4" customWidth="1"/>
    <col min="11012" max="11012" width="4.5703125" style="4" customWidth="1"/>
    <col min="11013" max="11013" width="3.42578125" style="4" customWidth="1"/>
    <col min="11014" max="11014" width="12.85546875" style="4" customWidth="1"/>
    <col min="11015" max="11015" width="3.42578125" style="4" customWidth="1"/>
    <col min="11016" max="11016" width="3.28515625" style="4" customWidth="1"/>
    <col min="11017" max="11017" width="8.7109375" style="4" customWidth="1"/>
    <col min="11018" max="11018" width="4.5703125" style="4" customWidth="1"/>
    <col min="11019" max="11019" width="2.7109375" style="4" customWidth="1"/>
    <col min="11020" max="11020" width="3.5703125" style="4" customWidth="1"/>
    <col min="11021" max="11260" width="11.42578125" style="4"/>
    <col min="11261" max="11261" width="2.7109375" style="4" customWidth="1"/>
    <col min="11262" max="11262" width="11.42578125" style="4"/>
    <col min="11263" max="11263" width="9.42578125" style="4" customWidth="1"/>
    <col min="11264" max="11264" width="5" style="4" customWidth="1"/>
    <col min="11265" max="11265" width="10.42578125" style="4" customWidth="1"/>
    <col min="11266" max="11266" width="6.42578125" style="4" customWidth="1"/>
    <col min="11267" max="11267" width="11" style="4" customWidth="1"/>
    <col min="11268" max="11268" width="4.5703125" style="4" customWidth="1"/>
    <col min="11269" max="11269" width="3.42578125" style="4" customWidth="1"/>
    <col min="11270" max="11270" width="12.85546875" style="4" customWidth="1"/>
    <col min="11271" max="11271" width="3.42578125" style="4" customWidth="1"/>
    <col min="11272" max="11272" width="3.28515625" style="4" customWidth="1"/>
    <col min="11273" max="11273" width="8.7109375" style="4" customWidth="1"/>
    <col min="11274" max="11274" width="4.5703125" style="4" customWidth="1"/>
    <col min="11275" max="11275" width="2.7109375" style="4" customWidth="1"/>
    <col min="11276" max="11276" width="3.5703125" style="4" customWidth="1"/>
    <col min="11277" max="11516" width="11.42578125" style="4"/>
    <col min="11517" max="11517" width="2.7109375" style="4" customWidth="1"/>
    <col min="11518" max="11518" width="11.42578125" style="4"/>
    <col min="11519" max="11519" width="9.42578125" style="4" customWidth="1"/>
    <col min="11520" max="11520" width="5" style="4" customWidth="1"/>
    <col min="11521" max="11521" width="10.42578125" style="4" customWidth="1"/>
    <col min="11522" max="11522" width="6.42578125" style="4" customWidth="1"/>
    <col min="11523" max="11523" width="11" style="4" customWidth="1"/>
    <col min="11524" max="11524" width="4.5703125" style="4" customWidth="1"/>
    <col min="11525" max="11525" width="3.42578125" style="4" customWidth="1"/>
    <col min="11526" max="11526" width="12.85546875" style="4" customWidth="1"/>
    <col min="11527" max="11527" width="3.42578125" style="4" customWidth="1"/>
    <col min="11528" max="11528" width="3.28515625" style="4" customWidth="1"/>
    <col min="11529" max="11529" width="8.7109375" style="4" customWidth="1"/>
    <col min="11530" max="11530" width="4.5703125" style="4" customWidth="1"/>
    <col min="11531" max="11531" width="2.7109375" style="4" customWidth="1"/>
    <col min="11532" max="11532" width="3.5703125" style="4" customWidth="1"/>
    <col min="11533" max="11772" width="11.42578125" style="4"/>
    <col min="11773" max="11773" width="2.7109375" style="4" customWidth="1"/>
    <col min="11774" max="11774" width="11.42578125" style="4"/>
    <col min="11775" max="11775" width="9.42578125" style="4" customWidth="1"/>
    <col min="11776" max="11776" width="5" style="4" customWidth="1"/>
    <col min="11777" max="11777" width="10.42578125" style="4" customWidth="1"/>
    <col min="11778" max="11778" width="6.42578125" style="4" customWidth="1"/>
    <col min="11779" max="11779" width="11" style="4" customWidth="1"/>
    <col min="11780" max="11780" width="4.5703125" style="4" customWidth="1"/>
    <col min="11781" max="11781" width="3.42578125" style="4" customWidth="1"/>
    <col min="11782" max="11782" width="12.85546875" style="4" customWidth="1"/>
    <col min="11783" max="11783" width="3.42578125" style="4" customWidth="1"/>
    <col min="11784" max="11784" width="3.28515625" style="4" customWidth="1"/>
    <col min="11785" max="11785" width="8.7109375" style="4" customWidth="1"/>
    <col min="11786" max="11786" width="4.5703125" style="4" customWidth="1"/>
    <col min="11787" max="11787" width="2.7109375" style="4" customWidth="1"/>
    <col min="11788" max="11788" width="3.5703125" style="4" customWidth="1"/>
    <col min="11789" max="12028" width="11.42578125" style="4"/>
    <col min="12029" max="12029" width="2.7109375" style="4" customWidth="1"/>
    <col min="12030" max="12030" width="11.42578125" style="4"/>
    <col min="12031" max="12031" width="9.42578125" style="4" customWidth="1"/>
    <col min="12032" max="12032" width="5" style="4" customWidth="1"/>
    <col min="12033" max="12033" width="10.42578125" style="4" customWidth="1"/>
    <col min="12034" max="12034" width="6.42578125" style="4" customWidth="1"/>
    <col min="12035" max="12035" width="11" style="4" customWidth="1"/>
    <col min="12036" max="12036" width="4.5703125" style="4" customWidth="1"/>
    <col min="12037" max="12037" width="3.42578125" style="4" customWidth="1"/>
    <col min="12038" max="12038" width="12.85546875" style="4" customWidth="1"/>
    <col min="12039" max="12039" width="3.42578125" style="4" customWidth="1"/>
    <col min="12040" max="12040" width="3.28515625" style="4" customWidth="1"/>
    <col min="12041" max="12041" width="8.7109375" style="4" customWidth="1"/>
    <col min="12042" max="12042" width="4.5703125" style="4" customWidth="1"/>
    <col min="12043" max="12043" width="2.7109375" style="4" customWidth="1"/>
    <col min="12044" max="12044" width="3.5703125" style="4" customWidth="1"/>
    <col min="12045" max="12284" width="11.42578125" style="4"/>
    <col min="12285" max="12285" width="2.7109375" style="4" customWidth="1"/>
    <col min="12286" max="12286" width="11.42578125" style="4"/>
    <col min="12287" max="12287" width="9.42578125" style="4" customWidth="1"/>
    <col min="12288" max="12288" width="5" style="4" customWidth="1"/>
    <col min="12289" max="12289" width="10.42578125" style="4" customWidth="1"/>
    <col min="12290" max="12290" width="6.42578125" style="4" customWidth="1"/>
    <col min="12291" max="12291" width="11" style="4" customWidth="1"/>
    <col min="12292" max="12292" width="4.5703125" style="4" customWidth="1"/>
    <col min="12293" max="12293" width="3.42578125" style="4" customWidth="1"/>
    <col min="12294" max="12294" width="12.85546875" style="4" customWidth="1"/>
    <col min="12295" max="12295" width="3.42578125" style="4" customWidth="1"/>
    <col min="12296" max="12296" width="3.28515625" style="4" customWidth="1"/>
    <col min="12297" max="12297" width="8.7109375" style="4" customWidth="1"/>
    <col min="12298" max="12298" width="4.5703125" style="4" customWidth="1"/>
    <col min="12299" max="12299" width="2.7109375" style="4" customWidth="1"/>
    <col min="12300" max="12300" width="3.5703125" style="4" customWidth="1"/>
    <col min="12301" max="12540" width="11.42578125" style="4"/>
    <col min="12541" max="12541" width="2.7109375" style="4" customWidth="1"/>
    <col min="12542" max="12542" width="11.42578125" style="4"/>
    <col min="12543" max="12543" width="9.42578125" style="4" customWidth="1"/>
    <col min="12544" max="12544" width="5" style="4" customWidth="1"/>
    <col min="12545" max="12545" width="10.42578125" style="4" customWidth="1"/>
    <col min="12546" max="12546" width="6.42578125" style="4" customWidth="1"/>
    <col min="12547" max="12547" width="11" style="4" customWidth="1"/>
    <col min="12548" max="12548" width="4.5703125" style="4" customWidth="1"/>
    <col min="12549" max="12549" width="3.42578125" style="4" customWidth="1"/>
    <col min="12550" max="12550" width="12.85546875" style="4" customWidth="1"/>
    <col min="12551" max="12551" width="3.42578125" style="4" customWidth="1"/>
    <col min="12552" max="12552" width="3.28515625" style="4" customWidth="1"/>
    <col min="12553" max="12553" width="8.7109375" style="4" customWidth="1"/>
    <col min="12554" max="12554" width="4.5703125" style="4" customWidth="1"/>
    <col min="12555" max="12555" width="2.7109375" style="4" customWidth="1"/>
    <col min="12556" max="12556" width="3.5703125" style="4" customWidth="1"/>
    <col min="12557" max="12796" width="11.42578125" style="4"/>
    <col min="12797" max="12797" width="2.7109375" style="4" customWidth="1"/>
    <col min="12798" max="12798" width="11.42578125" style="4"/>
    <col min="12799" max="12799" width="9.42578125" style="4" customWidth="1"/>
    <col min="12800" max="12800" width="5" style="4" customWidth="1"/>
    <col min="12801" max="12801" width="10.42578125" style="4" customWidth="1"/>
    <col min="12802" max="12802" width="6.42578125" style="4" customWidth="1"/>
    <col min="12803" max="12803" width="11" style="4" customWidth="1"/>
    <col min="12804" max="12804" width="4.5703125" style="4" customWidth="1"/>
    <col min="12805" max="12805" width="3.42578125" style="4" customWidth="1"/>
    <col min="12806" max="12806" width="12.85546875" style="4" customWidth="1"/>
    <col min="12807" max="12807" width="3.42578125" style="4" customWidth="1"/>
    <col min="12808" max="12808" width="3.28515625" style="4" customWidth="1"/>
    <col min="12809" max="12809" width="8.7109375" style="4" customWidth="1"/>
    <col min="12810" max="12810" width="4.5703125" style="4" customWidth="1"/>
    <col min="12811" max="12811" width="2.7109375" style="4" customWidth="1"/>
    <col min="12812" max="12812" width="3.5703125" style="4" customWidth="1"/>
    <col min="12813" max="13052" width="11.42578125" style="4"/>
    <col min="13053" max="13053" width="2.7109375" style="4" customWidth="1"/>
    <col min="13054" max="13054" width="11.42578125" style="4"/>
    <col min="13055" max="13055" width="9.42578125" style="4" customWidth="1"/>
    <col min="13056" max="13056" width="5" style="4" customWidth="1"/>
    <col min="13057" max="13057" width="10.42578125" style="4" customWidth="1"/>
    <col min="13058" max="13058" width="6.42578125" style="4" customWidth="1"/>
    <col min="13059" max="13059" width="11" style="4" customWidth="1"/>
    <col min="13060" max="13060" width="4.5703125" style="4" customWidth="1"/>
    <col min="13061" max="13061" width="3.42578125" style="4" customWidth="1"/>
    <col min="13062" max="13062" width="12.85546875" style="4" customWidth="1"/>
    <col min="13063" max="13063" width="3.42578125" style="4" customWidth="1"/>
    <col min="13064" max="13064" width="3.28515625" style="4" customWidth="1"/>
    <col min="13065" max="13065" width="8.7109375" style="4" customWidth="1"/>
    <col min="13066" max="13066" width="4.5703125" style="4" customWidth="1"/>
    <col min="13067" max="13067" width="2.7109375" style="4" customWidth="1"/>
    <col min="13068" max="13068" width="3.5703125" style="4" customWidth="1"/>
    <col min="13069" max="13308" width="11.42578125" style="4"/>
    <col min="13309" max="13309" width="2.7109375" style="4" customWidth="1"/>
    <col min="13310" max="13310" width="11.42578125" style="4"/>
    <col min="13311" max="13311" width="9.42578125" style="4" customWidth="1"/>
    <col min="13312" max="13312" width="5" style="4" customWidth="1"/>
    <col min="13313" max="13313" width="10.42578125" style="4" customWidth="1"/>
    <col min="13314" max="13314" width="6.42578125" style="4" customWidth="1"/>
    <col min="13315" max="13315" width="11" style="4" customWidth="1"/>
    <col min="13316" max="13316" width="4.5703125" style="4" customWidth="1"/>
    <col min="13317" max="13317" width="3.42578125" style="4" customWidth="1"/>
    <col min="13318" max="13318" width="12.85546875" style="4" customWidth="1"/>
    <col min="13319" max="13319" width="3.42578125" style="4" customWidth="1"/>
    <col min="13320" max="13320" width="3.28515625" style="4" customWidth="1"/>
    <col min="13321" max="13321" width="8.7109375" style="4" customWidth="1"/>
    <col min="13322" max="13322" width="4.5703125" style="4" customWidth="1"/>
    <col min="13323" max="13323" width="2.7109375" style="4" customWidth="1"/>
    <col min="13324" max="13324" width="3.5703125" style="4" customWidth="1"/>
    <col min="13325" max="13564" width="11.42578125" style="4"/>
    <col min="13565" max="13565" width="2.7109375" style="4" customWidth="1"/>
    <col min="13566" max="13566" width="11.42578125" style="4"/>
    <col min="13567" max="13567" width="9.42578125" style="4" customWidth="1"/>
    <col min="13568" max="13568" width="5" style="4" customWidth="1"/>
    <col min="13569" max="13569" width="10.42578125" style="4" customWidth="1"/>
    <col min="13570" max="13570" width="6.42578125" style="4" customWidth="1"/>
    <col min="13571" max="13571" width="11" style="4" customWidth="1"/>
    <col min="13572" max="13572" width="4.5703125" style="4" customWidth="1"/>
    <col min="13573" max="13573" width="3.42578125" style="4" customWidth="1"/>
    <col min="13574" max="13574" width="12.85546875" style="4" customWidth="1"/>
    <col min="13575" max="13575" width="3.42578125" style="4" customWidth="1"/>
    <col min="13576" max="13576" width="3.28515625" style="4" customWidth="1"/>
    <col min="13577" max="13577" width="8.7109375" style="4" customWidth="1"/>
    <col min="13578" max="13578" width="4.5703125" style="4" customWidth="1"/>
    <col min="13579" max="13579" width="2.7109375" style="4" customWidth="1"/>
    <col min="13580" max="13580" width="3.5703125" style="4" customWidth="1"/>
    <col min="13581" max="13820" width="11.42578125" style="4"/>
    <col min="13821" max="13821" width="2.7109375" style="4" customWidth="1"/>
    <col min="13822" max="13822" width="11.42578125" style="4"/>
    <col min="13823" max="13823" width="9.42578125" style="4" customWidth="1"/>
    <col min="13824" max="13824" width="5" style="4" customWidth="1"/>
    <col min="13825" max="13825" width="10.42578125" style="4" customWidth="1"/>
    <col min="13826" max="13826" width="6.42578125" style="4" customWidth="1"/>
    <col min="13827" max="13827" width="11" style="4" customWidth="1"/>
    <col min="13828" max="13828" width="4.5703125" style="4" customWidth="1"/>
    <col min="13829" max="13829" width="3.42578125" style="4" customWidth="1"/>
    <col min="13830" max="13830" width="12.85546875" style="4" customWidth="1"/>
    <col min="13831" max="13831" width="3.42578125" style="4" customWidth="1"/>
    <col min="13832" max="13832" width="3.28515625" style="4" customWidth="1"/>
    <col min="13833" max="13833" width="8.7109375" style="4" customWidth="1"/>
    <col min="13834" max="13834" width="4.5703125" style="4" customWidth="1"/>
    <col min="13835" max="13835" width="2.7109375" style="4" customWidth="1"/>
    <col min="13836" max="13836" width="3.5703125" style="4" customWidth="1"/>
    <col min="13837" max="14076" width="11.42578125" style="4"/>
    <col min="14077" max="14077" width="2.7109375" style="4" customWidth="1"/>
    <col min="14078" max="14078" width="11.42578125" style="4"/>
    <col min="14079" max="14079" width="9.42578125" style="4" customWidth="1"/>
    <col min="14080" max="14080" width="5" style="4" customWidth="1"/>
    <col min="14081" max="14081" width="10.42578125" style="4" customWidth="1"/>
    <col min="14082" max="14082" width="6.42578125" style="4" customWidth="1"/>
    <col min="14083" max="14083" width="11" style="4" customWidth="1"/>
    <col min="14084" max="14084" width="4.5703125" style="4" customWidth="1"/>
    <col min="14085" max="14085" width="3.42578125" style="4" customWidth="1"/>
    <col min="14086" max="14086" width="12.85546875" style="4" customWidth="1"/>
    <col min="14087" max="14087" width="3.42578125" style="4" customWidth="1"/>
    <col min="14088" max="14088" width="3.28515625" style="4" customWidth="1"/>
    <col min="14089" max="14089" width="8.7109375" style="4" customWidth="1"/>
    <col min="14090" max="14090" width="4.5703125" style="4" customWidth="1"/>
    <col min="14091" max="14091" width="2.7109375" style="4" customWidth="1"/>
    <col min="14092" max="14092" width="3.5703125" style="4" customWidth="1"/>
    <col min="14093" max="14332" width="11.42578125" style="4"/>
    <col min="14333" max="14333" width="2.7109375" style="4" customWidth="1"/>
    <col min="14334" max="14334" width="11.42578125" style="4"/>
    <col min="14335" max="14335" width="9.42578125" style="4" customWidth="1"/>
    <col min="14336" max="14336" width="5" style="4" customWidth="1"/>
    <col min="14337" max="14337" width="10.42578125" style="4" customWidth="1"/>
    <col min="14338" max="14338" width="6.42578125" style="4" customWidth="1"/>
    <col min="14339" max="14339" width="11" style="4" customWidth="1"/>
    <col min="14340" max="14340" width="4.5703125" style="4" customWidth="1"/>
    <col min="14341" max="14341" width="3.42578125" style="4" customWidth="1"/>
    <col min="14342" max="14342" width="12.85546875" style="4" customWidth="1"/>
    <col min="14343" max="14343" width="3.42578125" style="4" customWidth="1"/>
    <col min="14344" max="14344" width="3.28515625" style="4" customWidth="1"/>
    <col min="14345" max="14345" width="8.7109375" style="4" customWidth="1"/>
    <col min="14346" max="14346" width="4.5703125" style="4" customWidth="1"/>
    <col min="14347" max="14347" width="2.7109375" style="4" customWidth="1"/>
    <col min="14348" max="14348" width="3.5703125" style="4" customWidth="1"/>
    <col min="14349" max="14588" width="11.42578125" style="4"/>
    <col min="14589" max="14589" width="2.7109375" style="4" customWidth="1"/>
    <col min="14590" max="14590" width="11.42578125" style="4"/>
    <col min="14591" max="14591" width="9.42578125" style="4" customWidth="1"/>
    <col min="14592" max="14592" width="5" style="4" customWidth="1"/>
    <col min="14593" max="14593" width="10.42578125" style="4" customWidth="1"/>
    <col min="14594" max="14594" width="6.42578125" style="4" customWidth="1"/>
    <col min="14595" max="14595" width="11" style="4" customWidth="1"/>
    <col min="14596" max="14596" width="4.5703125" style="4" customWidth="1"/>
    <col min="14597" max="14597" width="3.42578125" style="4" customWidth="1"/>
    <col min="14598" max="14598" width="12.85546875" style="4" customWidth="1"/>
    <col min="14599" max="14599" width="3.42578125" style="4" customWidth="1"/>
    <col min="14600" max="14600" width="3.28515625" style="4" customWidth="1"/>
    <col min="14601" max="14601" width="8.7109375" style="4" customWidth="1"/>
    <col min="14602" max="14602" width="4.5703125" style="4" customWidth="1"/>
    <col min="14603" max="14603" width="2.7109375" style="4" customWidth="1"/>
    <col min="14604" max="14604" width="3.5703125" style="4" customWidth="1"/>
    <col min="14605" max="14844" width="11.42578125" style="4"/>
    <col min="14845" max="14845" width="2.7109375" style="4" customWidth="1"/>
    <col min="14846" max="14846" width="11.42578125" style="4"/>
    <col min="14847" max="14847" width="9.42578125" style="4" customWidth="1"/>
    <col min="14848" max="14848" width="5" style="4" customWidth="1"/>
    <col min="14849" max="14849" width="10.42578125" style="4" customWidth="1"/>
    <col min="14850" max="14850" width="6.42578125" style="4" customWidth="1"/>
    <col min="14851" max="14851" width="11" style="4" customWidth="1"/>
    <col min="14852" max="14852" width="4.5703125" style="4" customWidth="1"/>
    <col min="14853" max="14853" width="3.42578125" style="4" customWidth="1"/>
    <col min="14854" max="14854" width="12.85546875" style="4" customWidth="1"/>
    <col min="14855" max="14855" width="3.42578125" style="4" customWidth="1"/>
    <col min="14856" max="14856" width="3.28515625" style="4" customWidth="1"/>
    <col min="14857" max="14857" width="8.7109375" style="4" customWidth="1"/>
    <col min="14858" max="14858" width="4.5703125" style="4" customWidth="1"/>
    <col min="14859" max="14859" width="2.7109375" style="4" customWidth="1"/>
    <col min="14860" max="14860" width="3.5703125" style="4" customWidth="1"/>
    <col min="14861" max="15100" width="11.42578125" style="4"/>
    <col min="15101" max="15101" width="2.7109375" style="4" customWidth="1"/>
    <col min="15102" max="15102" width="11.42578125" style="4"/>
    <col min="15103" max="15103" width="9.42578125" style="4" customWidth="1"/>
    <col min="15104" max="15104" width="5" style="4" customWidth="1"/>
    <col min="15105" max="15105" width="10.42578125" style="4" customWidth="1"/>
    <col min="15106" max="15106" width="6.42578125" style="4" customWidth="1"/>
    <col min="15107" max="15107" width="11" style="4" customWidth="1"/>
    <col min="15108" max="15108" width="4.5703125" style="4" customWidth="1"/>
    <col min="15109" max="15109" width="3.42578125" style="4" customWidth="1"/>
    <col min="15110" max="15110" width="12.85546875" style="4" customWidth="1"/>
    <col min="15111" max="15111" width="3.42578125" style="4" customWidth="1"/>
    <col min="15112" max="15112" width="3.28515625" style="4" customWidth="1"/>
    <col min="15113" max="15113" width="8.7109375" style="4" customWidth="1"/>
    <col min="15114" max="15114" width="4.5703125" style="4" customWidth="1"/>
    <col min="15115" max="15115" width="2.7109375" style="4" customWidth="1"/>
    <col min="15116" max="15116" width="3.5703125" style="4" customWidth="1"/>
    <col min="15117" max="15356" width="11.42578125" style="4"/>
    <col min="15357" max="15357" width="2.7109375" style="4" customWidth="1"/>
    <col min="15358" max="15358" width="11.42578125" style="4"/>
    <col min="15359" max="15359" width="9.42578125" style="4" customWidth="1"/>
    <col min="15360" max="15360" width="5" style="4" customWidth="1"/>
    <col min="15361" max="15361" width="10.42578125" style="4" customWidth="1"/>
    <col min="15362" max="15362" width="6.42578125" style="4" customWidth="1"/>
    <col min="15363" max="15363" width="11" style="4" customWidth="1"/>
    <col min="15364" max="15364" width="4.5703125" style="4" customWidth="1"/>
    <col min="15365" max="15365" width="3.42578125" style="4" customWidth="1"/>
    <col min="15366" max="15366" width="12.85546875" style="4" customWidth="1"/>
    <col min="15367" max="15367" width="3.42578125" style="4" customWidth="1"/>
    <col min="15368" max="15368" width="3.28515625" style="4" customWidth="1"/>
    <col min="15369" max="15369" width="8.7109375" style="4" customWidth="1"/>
    <col min="15370" max="15370" width="4.5703125" style="4" customWidth="1"/>
    <col min="15371" max="15371" width="2.7109375" style="4" customWidth="1"/>
    <col min="15372" max="15372" width="3.5703125" style="4" customWidth="1"/>
    <col min="15373" max="15612" width="11.42578125" style="4"/>
    <col min="15613" max="15613" width="2.7109375" style="4" customWidth="1"/>
    <col min="15614" max="15614" width="11.42578125" style="4"/>
    <col min="15615" max="15615" width="9.42578125" style="4" customWidth="1"/>
    <col min="15616" max="15616" width="5" style="4" customWidth="1"/>
    <col min="15617" max="15617" width="10.42578125" style="4" customWidth="1"/>
    <col min="15618" max="15618" width="6.42578125" style="4" customWidth="1"/>
    <col min="15619" max="15619" width="11" style="4" customWidth="1"/>
    <col min="15620" max="15620" width="4.5703125" style="4" customWidth="1"/>
    <col min="15621" max="15621" width="3.42578125" style="4" customWidth="1"/>
    <col min="15622" max="15622" width="12.85546875" style="4" customWidth="1"/>
    <col min="15623" max="15623" width="3.42578125" style="4" customWidth="1"/>
    <col min="15624" max="15624" width="3.28515625" style="4" customWidth="1"/>
    <col min="15625" max="15625" width="8.7109375" style="4" customWidth="1"/>
    <col min="15626" max="15626" width="4.5703125" style="4" customWidth="1"/>
    <col min="15627" max="15627" width="2.7109375" style="4" customWidth="1"/>
    <col min="15628" max="15628" width="3.5703125" style="4" customWidth="1"/>
    <col min="15629" max="15868" width="11.42578125" style="4"/>
    <col min="15869" max="15869" width="2.7109375" style="4" customWidth="1"/>
    <col min="15870" max="15870" width="11.42578125" style="4"/>
    <col min="15871" max="15871" width="9.42578125" style="4" customWidth="1"/>
    <col min="15872" max="15872" width="5" style="4" customWidth="1"/>
    <col min="15873" max="15873" width="10.42578125" style="4" customWidth="1"/>
    <col min="15874" max="15874" width="6.42578125" style="4" customWidth="1"/>
    <col min="15875" max="15875" width="11" style="4" customWidth="1"/>
    <col min="15876" max="15876" width="4.5703125" style="4" customWidth="1"/>
    <col min="15877" max="15877" width="3.42578125" style="4" customWidth="1"/>
    <col min="15878" max="15878" width="12.85546875" style="4" customWidth="1"/>
    <col min="15879" max="15879" width="3.42578125" style="4" customWidth="1"/>
    <col min="15880" max="15880" width="3.28515625" style="4" customWidth="1"/>
    <col min="15881" max="15881" width="8.7109375" style="4" customWidth="1"/>
    <col min="15882" max="15882" width="4.5703125" style="4" customWidth="1"/>
    <col min="15883" max="15883" width="2.7109375" style="4" customWidth="1"/>
    <col min="15884" max="15884" width="3.5703125" style="4" customWidth="1"/>
    <col min="15885" max="16124" width="11.42578125" style="4"/>
    <col min="16125" max="16125" width="2.7109375" style="4" customWidth="1"/>
    <col min="16126" max="16126" width="11.42578125" style="4"/>
    <col min="16127" max="16127" width="9.42578125" style="4" customWidth="1"/>
    <col min="16128" max="16128" width="5" style="4" customWidth="1"/>
    <col min="16129" max="16129" width="10.42578125" style="4" customWidth="1"/>
    <col min="16130" max="16130" width="6.42578125" style="4" customWidth="1"/>
    <col min="16131" max="16131" width="11" style="4" customWidth="1"/>
    <col min="16132" max="16132" width="4.5703125" style="4" customWidth="1"/>
    <col min="16133" max="16133" width="3.42578125" style="4" customWidth="1"/>
    <col min="16134" max="16134" width="12.85546875" style="4" customWidth="1"/>
    <col min="16135" max="16135" width="3.42578125" style="4" customWidth="1"/>
    <col min="16136" max="16136" width="3.28515625" style="4" customWidth="1"/>
    <col min="16137" max="16137" width="8.7109375" style="4" customWidth="1"/>
    <col min="16138" max="16138" width="4.5703125" style="4" customWidth="1"/>
    <col min="16139" max="16139" width="2.7109375" style="4" customWidth="1"/>
    <col min="16140" max="16140" width="3.5703125" style="4" customWidth="1"/>
    <col min="16141" max="16384" width="11.42578125" style="4"/>
  </cols>
  <sheetData>
    <row r="1" spans="1:19" ht="9" customHeight="1">
      <c r="A1" s="1"/>
      <c r="B1" s="2"/>
      <c r="C1" s="2"/>
      <c r="D1" s="2"/>
      <c r="E1" s="2"/>
      <c r="F1" s="2"/>
      <c r="G1" s="2"/>
      <c r="H1" s="2"/>
      <c r="I1" s="2"/>
      <c r="J1" s="2"/>
      <c r="K1" s="2"/>
      <c r="L1" s="2"/>
      <c r="M1" s="2"/>
      <c r="N1" s="2"/>
      <c r="O1" s="2"/>
      <c r="P1" s="2"/>
      <c r="Q1" s="3"/>
    </row>
    <row r="2" spans="1:19" ht="21">
      <c r="A2" s="73"/>
      <c r="B2" s="553" t="s">
        <v>0</v>
      </c>
      <c r="C2" s="553"/>
      <c r="D2" s="553"/>
      <c r="E2" s="553"/>
      <c r="F2" s="553"/>
      <c r="G2" s="553"/>
      <c r="H2" s="553"/>
      <c r="I2" s="553"/>
      <c r="J2" s="553"/>
      <c r="K2" s="553"/>
      <c r="L2" s="553"/>
      <c r="M2" s="553"/>
      <c r="N2" s="553"/>
      <c r="O2" s="553"/>
      <c r="P2" s="553"/>
      <c r="Q2" s="5"/>
    </row>
    <row r="3" spans="1:19" ht="21">
      <c r="A3" s="73"/>
      <c r="B3" s="553" t="s">
        <v>67</v>
      </c>
      <c r="C3" s="553"/>
      <c r="D3" s="553"/>
      <c r="E3" s="553"/>
      <c r="F3" s="553"/>
      <c r="G3" s="553"/>
      <c r="H3" s="553"/>
      <c r="I3" s="553"/>
      <c r="J3" s="553"/>
      <c r="K3" s="553"/>
      <c r="L3" s="553"/>
      <c r="M3" s="553"/>
      <c r="N3" s="553"/>
      <c r="O3" s="553"/>
      <c r="P3" s="553"/>
      <c r="Q3" s="5"/>
    </row>
    <row r="4" spans="1:19" ht="21">
      <c r="A4" s="73"/>
      <c r="B4" s="553" t="s">
        <v>65</v>
      </c>
      <c r="C4" s="553"/>
      <c r="D4" s="553"/>
      <c r="E4" s="553"/>
      <c r="F4" s="553"/>
      <c r="G4" s="553"/>
      <c r="H4" s="553"/>
      <c r="I4" s="553"/>
      <c r="J4" s="553"/>
      <c r="K4" s="553"/>
      <c r="L4" s="553"/>
      <c r="M4" s="553"/>
      <c r="N4" s="553"/>
      <c r="O4" s="553"/>
      <c r="P4" s="553"/>
      <c r="Q4" s="5"/>
    </row>
    <row r="5" spans="1:19" ht="21">
      <c r="A5" s="73"/>
      <c r="B5" s="553" t="s">
        <v>66</v>
      </c>
      <c r="C5" s="553"/>
      <c r="D5" s="553"/>
      <c r="E5" s="553"/>
      <c r="F5" s="553"/>
      <c r="G5" s="553"/>
      <c r="H5" s="553"/>
      <c r="I5" s="553"/>
      <c r="J5" s="553"/>
      <c r="K5" s="553"/>
      <c r="L5" s="553"/>
      <c r="M5" s="553"/>
      <c r="N5" s="553"/>
      <c r="O5" s="553"/>
      <c r="P5" s="553"/>
      <c r="Q5" s="5"/>
    </row>
    <row r="6" spans="1:19" ht="15.6" customHeight="1">
      <c r="A6" s="73"/>
      <c r="B6" s="554" t="s">
        <v>180</v>
      </c>
      <c r="C6" s="554"/>
      <c r="D6" s="554"/>
      <c r="E6" s="554"/>
      <c r="F6" s="554"/>
      <c r="G6" s="554"/>
      <c r="H6" s="554"/>
      <c r="I6" s="554"/>
      <c r="J6" s="554"/>
      <c r="K6" s="554"/>
      <c r="L6" s="554"/>
      <c r="M6" s="554"/>
      <c r="N6" s="554"/>
      <c r="O6" s="554"/>
      <c r="P6" s="554"/>
      <c r="Q6" s="5"/>
      <c r="S6" s="6"/>
    </row>
    <row r="7" spans="1:19" s="41" customFormat="1" ht="15.6" customHeight="1">
      <c r="A7" s="74"/>
      <c r="B7" s="67"/>
      <c r="C7" s="67"/>
      <c r="D7" s="67"/>
      <c r="E7" s="67"/>
      <c r="F7" s="67"/>
      <c r="G7" s="67"/>
      <c r="H7" s="67"/>
      <c r="I7" s="67"/>
      <c r="J7" s="67"/>
      <c r="K7" s="67"/>
      <c r="L7" s="67"/>
      <c r="M7" s="67"/>
      <c r="N7" s="67"/>
      <c r="O7" s="67"/>
      <c r="P7" s="67"/>
      <c r="Q7" s="40"/>
      <c r="S7" s="42"/>
    </row>
    <row r="8" spans="1:19" s="41" customFormat="1" ht="58.5" customHeight="1">
      <c r="A8" s="74"/>
      <c r="B8" s="67"/>
      <c r="C8" s="67"/>
      <c r="D8" s="67"/>
      <c r="E8" s="67"/>
      <c r="F8" s="67"/>
      <c r="G8" s="67"/>
      <c r="H8" s="67"/>
      <c r="I8" s="67"/>
      <c r="J8" s="67"/>
      <c r="K8" s="67"/>
      <c r="L8" s="67"/>
      <c r="M8" s="67"/>
      <c r="N8" s="67"/>
      <c r="O8" s="67"/>
      <c r="P8" s="67"/>
      <c r="Q8" s="40"/>
      <c r="S8" s="42"/>
    </row>
    <row r="9" spans="1:19" s="41" customFormat="1" ht="15.6" customHeight="1">
      <c r="A9" s="74"/>
      <c r="B9" s="75"/>
      <c r="C9" s="76"/>
      <c r="D9" s="76"/>
      <c r="E9" s="76"/>
      <c r="F9" s="76"/>
      <c r="G9" s="76"/>
      <c r="H9" s="76"/>
      <c r="I9" s="76"/>
      <c r="J9" s="76"/>
      <c r="K9" s="76"/>
      <c r="L9" s="76"/>
      <c r="M9" s="76"/>
      <c r="N9" s="76"/>
      <c r="O9" s="76"/>
      <c r="P9" s="76"/>
      <c r="Q9" s="40"/>
      <c r="S9" s="42"/>
    </row>
    <row r="10" spans="1:19" s="41" customFormat="1" ht="15.6" customHeight="1">
      <c r="A10" s="74"/>
      <c r="B10" s="77" t="s">
        <v>1</v>
      </c>
      <c r="C10" s="77"/>
      <c r="D10" s="77"/>
      <c r="E10" s="77"/>
      <c r="F10" s="552"/>
      <c r="G10" s="552"/>
      <c r="H10" s="552"/>
      <c r="I10" s="552"/>
      <c r="J10" s="552"/>
      <c r="K10" s="552"/>
      <c r="L10" s="552"/>
      <c r="M10" s="552"/>
      <c r="N10" s="552"/>
      <c r="O10" s="552"/>
      <c r="P10" s="552"/>
      <c r="Q10" s="40"/>
      <c r="S10" s="42"/>
    </row>
    <row r="11" spans="1:19" s="41" customFormat="1" ht="15.6" customHeight="1">
      <c r="A11" s="74"/>
      <c r="B11" s="77"/>
      <c r="C11" s="77"/>
      <c r="D11" s="77"/>
      <c r="E11" s="77"/>
      <c r="F11" s="555"/>
      <c r="G11" s="555"/>
      <c r="H11" s="555"/>
      <c r="I11" s="555"/>
      <c r="J11" s="555"/>
      <c r="K11" s="555"/>
      <c r="L11" s="555"/>
      <c r="M11" s="555"/>
      <c r="N11" s="555"/>
      <c r="O11" s="555"/>
      <c r="P11" s="555"/>
      <c r="Q11" s="40"/>
      <c r="S11" s="42"/>
    </row>
    <row r="12" spans="1:19" s="41" customFormat="1" ht="15.6" customHeight="1">
      <c r="A12" s="74"/>
      <c r="B12" s="77" t="s">
        <v>113</v>
      </c>
      <c r="C12" s="77"/>
      <c r="D12" s="77"/>
      <c r="E12" s="77"/>
      <c r="F12" s="556"/>
      <c r="G12" s="556"/>
      <c r="H12" s="556"/>
      <c r="I12" s="556"/>
      <c r="J12" s="556"/>
      <c r="K12" s="556"/>
      <c r="L12" s="556"/>
      <c r="M12" s="556"/>
      <c r="N12" s="556"/>
      <c r="O12" s="556"/>
      <c r="P12" s="556"/>
      <c r="Q12" s="40"/>
    </row>
    <row r="13" spans="1:19" s="41" customFormat="1" ht="15.6" customHeight="1">
      <c r="A13" s="74"/>
      <c r="B13" s="78"/>
      <c r="C13" s="77"/>
      <c r="D13" s="77"/>
      <c r="E13" s="77"/>
      <c r="F13" s="77"/>
      <c r="G13" s="77"/>
      <c r="H13" s="77"/>
      <c r="I13" s="77"/>
      <c r="J13" s="77"/>
      <c r="K13" s="77"/>
      <c r="L13" s="77"/>
      <c r="M13" s="77"/>
      <c r="N13" s="77"/>
      <c r="O13" s="77"/>
      <c r="P13" s="77"/>
      <c r="Q13" s="40"/>
      <c r="S13" s="42"/>
    </row>
    <row r="14" spans="1:19" s="41" customFormat="1" ht="15.6" customHeight="1">
      <c r="A14" s="74"/>
      <c r="B14" s="77" t="s">
        <v>2</v>
      </c>
      <c r="C14" s="77"/>
      <c r="D14" s="77"/>
      <c r="E14" s="77"/>
      <c r="F14" s="546"/>
      <c r="G14" s="546"/>
      <c r="H14" s="546"/>
      <c r="I14" s="546"/>
      <c r="J14" s="546"/>
      <c r="K14" s="546"/>
      <c r="L14" s="546"/>
      <c r="M14" s="546"/>
      <c r="N14" s="546"/>
      <c r="O14" s="546"/>
      <c r="P14" s="546"/>
      <c r="Q14" s="40"/>
    </row>
    <row r="15" spans="1:19" ht="13.5">
      <c r="A15" s="73"/>
      <c r="B15" s="79"/>
      <c r="C15" s="79"/>
      <c r="D15" s="79"/>
      <c r="E15" s="79"/>
      <c r="F15" s="79"/>
      <c r="G15" s="79"/>
      <c r="H15" s="79"/>
      <c r="I15" s="79"/>
      <c r="J15" s="79"/>
      <c r="K15" s="79"/>
      <c r="L15" s="79"/>
      <c r="M15" s="79"/>
      <c r="N15" s="79"/>
      <c r="O15" s="79"/>
      <c r="P15" s="79"/>
      <c r="Q15" s="5"/>
    </row>
    <row r="16" spans="1:19" s="41" customFormat="1" ht="15.6" customHeight="1">
      <c r="A16" s="74"/>
      <c r="B16" s="77"/>
      <c r="C16" s="77"/>
      <c r="D16" s="77"/>
      <c r="E16" s="77"/>
      <c r="F16" s="77"/>
      <c r="G16" s="77"/>
      <c r="H16" s="77"/>
      <c r="I16" s="77"/>
      <c r="J16" s="77"/>
      <c r="K16" s="77"/>
      <c r="L16" s="77"/>
      <c r="M16" s="77"/>
      <c r="N16" s="77"/>
      <c r="O16" s="77"/>
      <c r="P16" s="77"/>
      <c r="Q16" s="40"/>
    </row>
    <row r="17" spans="1:17" s="41" customFormat="1" ht="15.6" customHeight="1">
      <c r="A17" s="74"/>
      <c r="B17" s="77" t="s">
        <v>3</v>
      </c>
      <c r="C17" s="551"/>
      <c r="D17" s="551"/>
      <c r="E17" s="80" t="s">
        <v>4</v>
      </c>
      <c r="F17" s="547"/>
      <c r="G17" s="547"/>
      <c r="H17" s="77"/>
      <c r="I17" s="77"/>
      <c r="J17" s="81" t="s">
        <v>5</v>
      </c>
      <c r="K17" s="547"/>
      <c r="L17" s="547"/>
      <c r="M17" s="547"/>
      <c r="N17" s="547"/>
      <c r="O17" s="547"/>
      <c r="P17" s="547"/>
      <c r="Q17" s="40"/>
    </row>
    <row r="18" spans="1:17" s="41" customFormat="1" ht="15.6" customHeight="1">
      <c r="A18" s="74"/>
      <c r="B18" s="77" t="s">
        <v>6</v>
      </c>
      <c r="C18" s="551"/>
      <c r="D18" s="551"/>
      <c r="E18" s="80" t="s">
        <v>4</v>
      </c>
      <c r="F18" s="547"/>
      <c r="G18" s="547"/>
      <c r="H18" s="77"/>
      <c r="I18" s="77"/>
      <c r="J18" s="81" t="s">
        <v>7</v>
      </c>
      <c r="K18" s="548"/>
      <c r="L18" s="549"/>
      <c r="M18" s="549"/>
      <c r="N18" s="549"/>
      <c r="O18" s="549"/>
      <c r="P18" s="549"/>
      <c r="Q18" s="40"/>
    </row>
    <row r="19" spans="1:17" s="41" customFormat="1" ht="15.6" customHeight="1">
      <c r="A19" s="74"/>
      <c r="B19" s="77"/>
      <c r="C19" s="77"/>
      <c r="D19" s="77"/>
      <c r="E19" s="80"/>
      <c r="F19" s="77"/>
      <c r="G19" s="77"/>
      <c r="H19" s="77"/>
      <c r="I19" s="77"/>
      <c r="J19" s="77"/>
      <c r="K19" s="77"/>
      <c r="L19" s="77"/>
      <c r="M19" s="77"/>
      <c r="N19" s="77"/>
      <c r="O19" s="77"/>
      <c r="P19" s="77"/>
      <c r="Q19" s="40"/>
    </row>
    <row r="20" spans="1:17" s="41" customFormat="1" ht="15.6" customHeight="1">
      <c r="A20" s="74"/>
      <c r="B20" s="77" t="s">
        <v>8</v>
      </c>
      <c r="C20" s="77"/>
      <c r="D20" s="77"/>
      <c r="E20" s="67"/>
      <c r="F20" s="546"/>
      <c r="G20" s="546"/>
      <c r="H20" s="546"/>
      <c r="I20" s="546"/>
      <c r="J20" s="546"/>
      <c r="K20" s="546"/>
      <c r="L20" s="546"/>
      <c r="M20" s="546"/>
      <c r="N20" s="546"/>
      <c r="O20" s="546"/>
      <c r="P20" s="546"/>
      <c r="Q20" s="40"/>
    </row>
    <row r="21" spans="1:17" s="41" customFormat="1" ht="15.6" customHeight="1">
      <c r="A21" s="74"/>
      <c r="B21" s="77"/>
      <c r="C21" s="77"/>
      <c r="D21" s="77"/>
      <c r="E21" s="67"/>
      <c r="F21" s="546"/>
      <c r="G21" s="546"/>
      <c r="H21" s="546"/>
      <c r="I21" s="546"/>
      <c r="J21" s="546"/>
      <c r="K21" s="546"/>
      <c r="L21" s="546"/>
      <c r="M21" s="546"/>
      <c r="N21" s="546"/>
      <c r="O21" s="546"/>
      <c r="P21" s="546"/>
      <c r="Q21" s="40"/>
    </row>
    <row r="22" spans="1:17" s="41" customFormat="1" ht="15.6" customHeight="1">
      <c r="A22" s="74"/>
      <c r="B22" s="77"/>
      <c r="C22" s="77"/>
      <c r="D22" s="77"/>
      <c r="E22" s="67"/>
      <c r="F22" s="486"/>
      <c r="G22" s="486"/>
      <c r="H22" s="486"/>
      <c r="I22" s="486"/>
      <c r="J22" s="486"/>
      <c r="K22" s="486"/>
      <c r="L22" s="486"/>
      <c r="M22" s="486"/>
      <c r="N22" s="486"/>
      <c r="O22" s="486"/>
      <c r="P22" s="486"/>
      <c r="Q22" s="40"/>
    </row>
    <row r="23" spans="1:17" s="41" customFormat="1" ht="15.6" customHeight="1">
      <c r="A23" s="74"/>
      <c r="B23" s="77" t="s">
        <v>9</v>
      </c>
      <c r="C23" s="77"/>
      <c r="D23" s="77"/>
      <c r="E23" s="67"/>
      <c r="F23" s="546"/>
      <c r="G23" s="546"/>
      <c r="H23" s="546"/>
      <c r="I23" s="546"/>
      <c r="J23" s="546"/>
      <c r="K23" s="546"/>
      <c r="L23" s="546"/>
      <c r="M23" s="546"/>
      <c r="N23" s="546"/>
      <c r="O23" s="546"/>
      <c r="P23" s="546"/>
      <c r="Q23" s="40"/>
    </row>
    <row r="24" spans="1:17" s="41" customFormat="1" ht="15.6" customHeight="1">
      <c r="A24" s="74"/>
      <c r="B24" s="77"/>
      <c r="C24" s="77"/>
      <c r="D24" s="77"/>
      <c r="E24" s="67"/>
      <c r="F24" s="77"/>
      <c r="G24" s="77"/>
      <c r="H24" s="77"/>
      <c r="I24" s="77"/>
      <c r="J24" s="77"/>
      <c r="K24" s="77"/>
      <c r="L24" s="77"/>
      <c r="M24" s="77"/>
      <c r="N24" s="77"/>
      <c r="O24" s="77"/>
      <c r="P24" s="77"/>
      <c r="Q24" s="40"/>
    </row>
    <row r="25" spans="1:17" s="41" customFormat="1" ht="15.6" customHeight="1">
      <c r="A25" s="74"/>
      <c r="B25" s="77" t="s">
        <v>3</v>
      </c>
      <c r="C25" s="551"/>
      <c r="D25" s="551"/>
      <c r="E25" s="80" t="s">
        <v>4</v>
      </c>
      <c r="F25" s="547"/>
      <c r="G25" s="547"/>
      <c r="H25" s="77"/>
      <c r="I25" s="77"/>
      <c r="J25" s="81" t="s">
        <v>5</v>
      </c>
      <c r="K25" s="547"/>
      <c r="L25" s="547"/>
      <c r="M25" s="547"/>
      <c r="N25" s="547"/>
      <c r="O25" s="547"/>
      <c r="P25" s="547"/>
      <c r="Q25" s="40"/>
    </row>
    <row r="26" spans="1:17" s="41" customFormat="1" ht="15.6" customHeight="1">
      <c r="A26" s="74"/>
      <c r="B26" s="77" t="s">
        <v>6</v>
      </c>
      <c r="C26" s="551"/>
      <c r="D26" s="551"/>
      <c r="E26" s="80" t="s">
        <v>4</v>
      </c>
      <c r="F26" s="547"/>
      <c r="G26" s="547"/>
      <c r="H26" s="77"/>
      <c r="I26" s="77"/>
      <c r="J26" s="81" t="s">
        <v>7</v>
      </c>
      <c r="K26" s="548"/>
      <c r="L26" s="549"/>
      <c r="M26" s="549"/>
      <c r="N26" s="549"/>
      <c r="O26" s="549"/>
      <c r="P26" s="549"/>
      <c r="Q26" s="40"/>
    </row>
    <row r="27" spans="1:17" s="41" customFormat="1" ht="15.6" customHeight="1">
      <c r="A27" s="74"/>
      <c r="B27" s="77"/>
      <c r="C27" s="77"/>
      <c r="D27" s="77"/>
      <c r="E27" s="77"/>
      <c r="F27" s="77"/>
      <c r="G27" s="77"/>
      <c r="H27" s="77"/>
      <c r="I27" s="77"/>
      <c r="J27" s="77"/>
      <c r="K27" s="77"/>
      <c r="L27" s="77"/>
      <c r="M27" s="77"/>
      <c r="N27" s="77"/>
      <c r="O27" s="77"/>
      <c r="P27" s="77"/>
      <c r="Q27" s="40"/>
    </row>
    <row r="28" spans="1:17" s="41" customFormat="1" ht="15.6" customHeight="1">
      <c r="A28" s="74"/>
      <c r="B28" s="82" t="s">
        <v>10</v>
      </c>
      <c r="C28" s="77"/>
      <c r="D28" s="77"/>
      <c r="E28" s="77"/>
      <c r="F28" s="77"/>
      <c r="G28" s="77"/>
      <c r="H28" s="547"/>
      <c r="I28" s="547"/>
      <c r="J28" s="547"/>
      <c r="K28" s="547"/>
      <c r="L28" s="547"/>
      <c r="M28" s="547"/>
      <c r="N28" s="547"/>
      <c r="O28" s="547"/>
      <c r="P28" s="547"/>
      <c r="Q28" s="40"/>
    </row>
    <row r="29" spans="1:17" s="41" customFormat="1" ht="15.6" customHeight="1">
      <c r="A29" s="74"/>
      <c r="B29" s="82"/>
      <c r="C29" s="77"/>
      <c r="D29" s="77"/>
      <c r="E29" s="77"/>
      <c r="F29" s="77"/>
      <c r="G29" s="77"/>
      <c r="H29" s="83"/>
      <c r="I29" s="83"/>
      <c r="J29" s="83"/>
      <c r="K29" s="83"/>
      <c r="L29" s="83"/>
      <c r="M29" s="83"/>
      <c r="N29" s="83"/>
      <c r="O29" s="83"/>
      <c r="P29" s="83"/>
      <c r="Q29" s="40"/>
    </row>
    <row r="30" spans="1:17" s="41" customFormat="1" ht="15.6" customHeight="1">
      <c r="A30" s="74"/>
      <c r="B30" s="82"/>
      <c r="C30" s="77"/>
      <c r="D30" s="77"/>
      <c r="E30" s="77"/>
      <c r="F30" s="77"/>
      <c r="G30" s="77"/>
      <c r="H30" s="83"/>
      <c r="I30" s="83"/>
      <c r="J30" s="83"/>
      <c r="K30" s="83"/>
      <c r="L30" s="83"/>
      <c r="M30" s="83"/>
      <c r="N30" s="83"/>
      <c r="O30" s="83"/>
      <c r="P30" s="83"/>
      <c r="Q30" s="40"/>
    </row>
    <row r="31" spans="1:17" s="41" customFormat="1" ht="15.6" customHeight="1">
      <c r="A31" s="74"/>
      <c r="B31" s="82"/>
      <c r="C31" s="77"/>
      <c r="D31" s="77"/>
      <c r="E31" s="77"/>
      <c r="F31" s="77"/>
      <c r="G31" s="77"/>
      <c r="H31" s="83"/>
      <c r="I31" s="83"/>
      <c r="J31" s="83"/>
      <c r="K31" s="83"/>
      <c r="L31" s="83"/>
      <c r="M31" s="83"/>
      <c r="N31" s="83"/>
      <c r="O31" s="83"/>
      <c r="P31" s="83"/>
      <c r="Q31" s="40"/>
    </row>
    <row r="32" spans="1:17" s="41" customFormat="1" ht="15.6" customHeight="1">
      <c r="A32" s="74"/>
      <c r="B32" s="82"/>
      <c r="C32" s="77"/>
      <c r="D32" s="77"/>
      <c r="E32" s="77"/>
      <c r="F32" s="77"/>
      <c r="G32" s="77"/>
      <c r="H32" s="83"/>
      <c r="I32" s="83"/>
      <c r="J32" s="83"/>
      <c r="K32" s="83"/>
      <c r="L32" s="83"/>
      <c r="M32" s="83"/>
      <c r="N32" s="83"/>
      <c r="O32" s="83"/>
      <c r="P32" s="83"/>
      <c r="Q32" s="40"/>
    </row>
    <row r="33" spans="1:17" s="41" customFormat="1" ht="15.6" customHeight="1">
      <c r="A33" s="74"/>
      <c r="B33" s="77"/>
      <c r="C33" s="77"/>
      <c r="D33" s="77"/>
      <c r="E33" s="77"/>
      <c r="F33" s="77"/>
      <c r="G33" s="77"/>
      <c r="H33" s="77"/>
      <c r="I33" s="77"/>
      <c r="J33" s="81"/>
      <c r="K33" s="77"/>
      <c r="L33" s="77"/>
      <c r="M33" s="77"/>
      <c r="N33" s="77"/>
      <c r="O33" s="77"/>
      <c r="P33" s="77"/>
      <c r="Q33" s="40"/>
    </row>
    <row r="34" spans="1:17" s="41" customFormat="1" ht="15.6" customHeight="1">
      <c r="A34" s="74"/>
      <c r="B34" s="78" t="s">
        <v>11</v>
      </c>
      <c r="C34" s="77"/>
      <c r="D34" s="77"/>
      <c r="E34" s="77"/>
      <c r="F34" s="77"/>
      <c r="G34" s="77"/>
      <c r="H34" s="77"/>
      <c r="I34" s="77"/>
      <c r="J34" s="67" t="s">
        <v>12</v>
      </c>
      <c r="K34" s="77"/>
      <c r="L34" s="67" t="s">
        <v>13</v>
      </c>
      <c r="M34" s="77"/>
      <c r="N34" s="77"/>
      <c r="O34" s="77"/>
      <c r="P34" s="77"/>
      <c r="Q34" s="40"/>
    </row>
    <row r="35" spans="1:17" s="41" customFormat="1" ht="15.6" customHeight="1">
      <c r="A35" s="74"/>
      <c r="B35" s="77"/>
      <c r="C35" s="77"/>
      <c r="D35" s="77"/>
      <c r="E35" s="77"/>
      <c r="F35" s="77"/>
      <c r="G35" s="77"/>
      <c r="H35" s="77"/>
      <c r="I35" s="77"/>
      <c r="J35" s="77"/>
      <c r="K35" s="77"/>
      <c r="L35" s="77"/>
      <c r="M35" s="77"/>
      <c r="N35" s="77"/>
      <c r="O35" s="77"/>
      <c r="P35" s="77"/>
      <c r="Q35" s="40"/>
    </row>
    <row r="36" spans="1:17" s="41" customFormat="1" ht="15.6" customHeight="1">
      <c r="A36" s="74"/>
      <c r="B36" s="77" t="s">
        <v>14</v>
      </c>
      <c r="C36" s="77"/>
      <c r="D36" s="77"/>
      <c r="E36" s="77"/>
      <c r="F36" s="77"/>
      <c r="G36" s="81" t="s">
        <v>15</v>
      </c>
      <c r="H36" s="487"/>
      <c r="I36" s="81"/>
      <c r="J36" s="489"/>
      <c r="K36" s="84"/>
      <c r="L36" s="489"/>
      <c r="M36" s="77"/>
      <c r="N36" s="77"/>
      <c r="O36" s="82"/>
      <c r="P36" s="77"/>
      <c r="Q36" s="40"/>
    </row>
    <row r="37" spans="1:17" s="41" customFormat="1" ht="5.0999999999999996" customHeight="1">
      <c r="A37" s="74"/>
      <c r="B37" s="77"/>
      <c r="C37" s="77"/>
      <c r="D37" s="77"/>
      <c r="E37" s="77"/>
      <c r="F37" s="77"/>
      <c r="G37" s="81"/>
      <c r="H37" s="488"/>
      <c r="I37" s="81"/>
      <c r="J37" s="84"/>
      <c r="K37" s="84"/>
      <c r="L37" s="84"/>
      <c r="M37" s="77"/>
      <c r="N37" s="77"/>
      <c r="O37" s="82"/>
      <c r="P37" s="77"/>
      <c r="Q37" s="40"/>
    </row>
    <row r="38" spans="1:17" s="41" customFormat="1" ht="15.6" customHeight="1">
      <c r="A38" s="74"/>
      <c r="B38" s="81"/>
      <c r="C38" s="77"/>
      <c r="D38" s="77"/>
      <c r="E38" s="77"/>
      <c r="F38" s="77"/>
      <c r="G38" s="81" t="s">
        <v>16</v>
      </c>
      <c r="H38" s="487"/>
      <c r="I38" s="81"/>
      <c r="J38" s="489"/>
      <c r="K38" s="84"/>
      <c r="L38" s="489"/>
      <c r="M38" s="77"/>
      <c r="N38" s="77"/>
      <c r="O38" s="82"/>
      <c r="P38" s="81"/>
      <c r="Q38" s="40"/>
    </row>
    <row r="39" spans="1:17" s="41" customFormat="1" ht="5.0999999999999996" customHeight="1">
      <c r="A39" s="74"/>
      <c r="B39" s="81"/>
      <c r="C39" s="77"/>
      <c r="D39" s="77"/>
      <c r="E39" s="77"/>
      <c r="F39" s="77"/>
      <c r="G39" s="81"/>
      <c r="H39" s="488"/>
      <c r="I39" s="81"/>
      <c r="J39" s="67"/>
      <c r="K39" s="84"/>
      <c r="L39" s="67"/>
      <c r="M39" s="77"/>
      <c r="N39" s="77"/>
      <c r="O39" s="82"/>
      <c r="P39" s="81"/>
      <c r="Q39" s="40"/>
    </row>
    <row r="40" spans="1:17" s="41" customFormat="1" ht="15.6" customHeight="1">
      <c r="A40" s="74"/>
      <c r="B40" s="77"/>
      <c r="C40" s="77"/>
      <c r="D40" s="77"/>
      <c r="E40" s="77"/>
      <c r="F40" s="77"/>
      <c r="G40" s="81" t="s">
        <v>17</v>
      </c>
      <c r="H40" s="487"/>
      <c r="I40" s="77"/>
      <c r="J40" s="77"/>
      <c r="K40" s="77"/>
      <c r="L40" s="77"/>
      <c r="M40" s="77"/>
      <c r="N40" s="77"/>
      <c r="O40" s="77"/>
      <c r="P40" s="77"/>
      <c r="Q40" s="40"/>
    </row>
    <row r="41" spans="1:17" s="41" customFormat="1" ht="15.6" customHeight="1">
      <c r="A41" s="74"/>
      <c r="B41" s="77"/>
      <c r="C41" s="77"/>
      <c r="D41" s="550"/>
      <c r="E41" s="550"/>
      <c r="F41" s="550"/>
      <c r="G41" s="550"/>
      <c r="H41" s="550"/>
      <c r="I41" s="550"/>
      <c r="J41" s="550"/>
      <c r="K41" s="550"/>
      <c r="L41" s="550"/>
      <c r="M41" s="550"/>
      <c r="N41" s="83"/>
      <c r="O41" s="82"/>
      <c r="P41" s="82"/>
      <c r="Q41" s="40"/>
    </row>
    <row r="42" spans="1:17" s="41" customFormat="1" ht="15.6" customHeight="1">
      <c r="A42" s="74"/>
      <c r="B42" s="77"/>
      <c r="C42" s="77"/>
      <c r="D42" s="83"/>
      <c r="E42" s="83"/>
      <c r="F42" s="83"/>
      <c r="G42" s="83"/>
      <c r="H42" s="83"/>
      <c r="I42" s="83"/>
      <c r="J42" s="83"/>
      <c r="K42" s="83"/>
      <c r="L42" s="83"/>
      <c r="M42" s="83"/>
      <c r="N42" s="83"/>
      <c r="O42" s="82"/>
      <c r="P42" s="82"/>
      <c r="Q42" s="40"/>
    </row>
    <row r="43" spans="1:17" s="41" customFormat="1" ht="15.6" customHeight="1">
      <c r="A43" s="74"/>
      <c r="B43" s="77"/>
      <c r="C43" s="77"/>
      <c r="D43" s="83"/>
      <c r="E43" s="83"/>
      <c r="F43" s="83"/>
      <c r="G43" s="83"/>
      <c r="H43" s="83"/>
      <c r="I43" s="83"/>
      <c r="J43" s="83"/>
      <c r="K43" s="83"/>
      <c r="L43" s="83"/>
      <c r="M43" s="83"/>
      <c r="N43" s="83"/>
      <c r="O43" s="82"/>
      <c r="P43" s="82"/>
      <c r="Q43" s="40"/>
    </row>
    <row r="44" spans="1:17" s="41" customFormat="1" ht="15.6" customHeight="1">
      <c r="A44" s="74"/>
      <c r="B44" s="77"/>
      <c r="C44" s="77"/>
      <c r="D44" s="545"/>
      <c r="E44" s="545"/>
      <c r="F44" s="545"/>
      <c r="G44" s="545"/>
      <c r="H44" s="545"/>
      <c r="I44" s="545"/>
      <c r="J44" s="545"/>
      <c r="K44" s="545"/>
      <c r="L44" s="545"/>
      <c r="M44" s="545"/>
      <c r="N44" s="83"/>
      <c r="O44" s="82"/>
      <c r="P44" s="82"/>
      <c r="Q44" s="40"/>
    </row>
    <row r="45" spans="1:17" s="41" customFormat="1" ht="15.6" customHeight="1">
      <c r="A45" s="74"/>
      <c r="B45" s="78" t="s">
        <v>18</v>
      </c>
      <c r="C45" s="77"/>
      <c r="D45" s="77"/>
      <c r="E45" s="77"/>
      <c r="F45" s="77"/>
      <c r="G45" s="77"/>
      <c r="H45" s="77"/>
      <c r="I45" s="77"/>
      <c r="J45" s="77"/>
      <c r="K45" s="77"/>
      <c r="L45" s="77"/>
      <c r="M45" s="77"/>
      <c r="N45" s="77"/>
      <c r="O45" s="82"/>
      <c r="P45" s="77"/>
      <c r="Q45" s="40"/>
    </row>
    <row r="46" spans="1:17" s="41" customFormat="1" ht="15.6" customHeight="1">
      <c r="A46" s="74"/>
      <c r="B46" s="77"/>
      <c r="C46" s="77"/>
      <c r="D46" s="77"/>
      <c r="E46" s="77"/>
      <c r="F46" s="77"/>
      <c r="G46" s="77"/>
      <c r="H46" s="77"/>
      <c r="I46" s="77"/>
      <c r="J46" s="77"/>
      <c r="K46" s="77"/>
      <c r="L46" s="77"/>
      <c r="M46" s="77"/>
      <c r="N46" s="77"/>
      <c r="O46" s="82"/>
      <c r="P46" s="77"/>
      <c r="Q46" s="40"/>
    </row>
    <row r="47" spans="1:17" s="41" customFormat="1" ht="15.6" customHeight="1">
      <c r="A47" s="74"/>
      <c r="B47" s="77"/>
      <c r="C47" s="78" t="s">
        <v>19</v>
      </c>
      <c r="D47" s="77"/>
      <c r="E47" s="77"/>
      <c r="F47" s="77"/>
      <c r="G47" s="77"/>
      <c r="H47" s="77"/>
      <c r="I47" s="77"/>
      <c r="J47" s="77"/>
      <c r="K47" s="77"/>
      <c r="L47" s="77"/>
      <c r="M47" s="77"/>
      <c r="N47" s="77"/>
      <c r="O47" s="82"/>
      <c r="P47" s="77"/>
      <c r="Q47" s="40"/>
    </row>
    <row r="48" spans="1:17" s="41" customFormat="1" ht="15.6" customHeight="1">
      <c r="A48" s="74"/>
      <c r="B48" s="78"/>
      <c r="C48" s="77"/>
      <c r="D48" s="77"/>
      <c r="E48" s="77"/>
      <c r="F48" s="77"/>
      <c r="G48" s="77"/>
      <c r="H48" s="77"/>
      <c r="I48" s="77"/>
      <c r="J48" s="77"/>
      <c r="K48" s="77"/>
      <c r="L48" s="77"/>
      <c r="M48" s="77"/>
      <c r="N48" s="77"/>
      <c r="O48" s="82"/>
      <c r="P48" s="77"/>
      <c r="Q48" s="40"/>
    </row>
    <row r="49" spans="1:17" s="41" customFormat="1" ht="20.100000000000001" customHeight="1">
      <c r="A49" s="74"/>
      <c r="B49" s="78"/>
      <c r="C49" s="82" t="s">
        <v>140</v>
      </c>
      <c r="D49" s="86"/>
      <c r="E49" s="86"/>
      <c r="F49" s="86"/>
      <c r="G49" s="86"/>
      <c r="H49" s="86"/>
      <c r="I49" s="86"/>
      <c r="J49" s="86"/>
      <c r="K49" s="540">
        <f>Facheinheit!K16</f>
        <v>0</v>
      </c>
      <c r="L49" s="540"/>
      <c r="M49" s="77"/>
      <c r="N49" s="77"/>
      <c r="O49" s="82"/>
      <c r="P49" s="77"/>
      <c r="Q49" s="40"/>
    </row>
    <row r="50" spans="1:17" s="41" customFormat="1" ht="20.100000000000001" customHeight="1">
      <c r="A50" s="74"/>
      <c r="B50" s="77"/>
      <c r="C50" s="82" t="s">
        <v>141</v>
      </c>
      <c r="D50" s="86"/>
      <c r="E50" s="86"/>
      <c r="F50" s="86"/>
      <c r="G50" s="86"/>
      <c r="H50" s="86"/>
      <c r="I50" s="86"/>
      <c r="J50" s="86"/>
      <c r="K50" s="540">
        <f>Facheinheit!K17</f>
        <v>0</v>
      </c>
      <c r="L50" s="540"/>
      <c r="M50" s="77"/>
      <c r="N50" s="77"/>
      <c r="O50" s="82"/>
      <c r="P50" s="77"/>
      <c r="Q50" s="40"/>
    </row>
    <row r="51" spans="1:17" s="41" customFormat="1" ht="15.6" customHeight="1">
      <c r="A51" s="74"/>
      <c r="B51" s="77"/>
      <c r="C51" s="87"/>
      <c r="D51" s="82"/>
      <c r="E51" s="77"/>
      <c r="F51" s="88"/>
      <c r="G51" s="77"/>
      <c r="H51" s="88"/>
      <c r="I51" s="77"/>
      <c r="J51" s="77"/>
      <c r="K51" s="86"/>
      <c r="L51" s="77"/>
      <c r="M51" s="77"/>
      <c r="N51" s="77"/>
      <c r="O51" s="87"/>
      <c r="P51" s="77"/>
      <c r="Q51" s="40"/>
    </row>
    <row r="52" spans="1:17" s="41" customFormat="1" ht="15.6" customHeight="1">
      <c r="A52" s="74"/>
      <c r="B52" s="77"/>
      <c r="C52" s="77"/>
      <c r="D52" s="77"/>
      <c r="E52" s="77"/>
      <c r="F52" s="81"/>
      <c r="G52" s="89"/>
      <c r="H52" s="82"/>
      <c r="I52" s="77"/>
      <c r="J52" s="77"/>
      <c r="K52" s="86"/>
      <c r="L52" s="77"/>
      <c r="M52" s="81"/>
      <c r="N52" s="90"/>
      <c r="O52" s="87"/>
      <c r="P52" s="67"/>
      <c r="Q52" s="40"/>
    </row>
    <row r="53" spans="1:17" s="41" customFormat="1" ht="20.100000000000001" customHeight="1">
      <c r="A53" s="74"/>
      <c r="B53" s="77"/>
      <c r="C53" s="91">
        <f>Kalkulation!Q93*Deckblatt!E53</f>
        <v>0</v>
      </c>
      <c r="D53" s="82"/>
      <c r="E53" s="92">
        <f>Facheinheit!E16</f>
        <v>2.5</v>
      </c>
      <c r="F53" s="77"/>
      <c r="G53" s="93" t="s">
        <v>79</v>
      </c>
      <c r="H53" s="77"/>
      <c r="I53" s="77"/>
      <c r="J53" s="77"/>
      <c r="K53" s="94" t="s">
        <v>38</v>
      </c>
      <c r="L53" s="77"/>
      <c r="M53" s="77"/>
      <c r="N53" s="92">
        <v>7</v>
      </c>
      <c r="O53" s="95">
        <f>Kalkulation!M91*Deckblatt!N53</f>
        <v>0</v>
      </c>
      <c r="P53" s="67"/>
      <c r="Q53" s="40"/>
    </row>
    <row r="54" spans="1:17" s="41" customFormat="1" ht="20.100000000000001" customHeight="1">
      <c r="A54" s="74"/>
      <c r="B54" s="77"/>
      <c r="C54" s="91">
        <f>Kalkulation!Q95*E54</f>
        <v>0</v>
      </c>
      <c r="D54" s="82"/>
      <c r="E54" s="92">
        <f>IF(K50=0,0,ROUNDDOWN(Facheinheit!E17,1))</f>
        <v>0</v>
      </c>
      <c r="F54" s="77"/>
      <c r="G54" s="93">
        <f>IF(C54=0,0,"heilpädagog. Gruppen FE")</f>
        <v>0</v>
      </c>
      <c r="H54" s="77"/>
      <c r="I54" s="77"/>
      <c r="J54" s="77"/>
      <c r="K54" s="94" t="s">
        <v>39</v>
      </c>
      <c r="L54" s="77"/>
      <c r="M54" s="77"/>
      <c r="N54" s="92">
        <v>4.5</v>
      </c>
      <c r="O54" s="95">
        <f>Kalkulation!M91*Deckblatt!N54</f>
        <v>0</v>
      </c>
      <c r="P54" s="67"/>
      <c r="Q54" s="40"/>
    </row>
    <row r="55" spans="1:17" s="41" customFormat="1" ht="20.100000000000001" customHeight="1">
      <c r="A55" s="74"/>
      <c r="B55" s="77"/>
      <c r="C55" s="77"/>
      <c r="D55" s="77"/>
      <c r="E55" s="77"/>
      <c r="F55" s="77"/>
      <c r="G55" s="89"/>
      <c r="H55" s="82"/>
      <c r="I55" s="77"/>
      <c r="J55" s="77"/>
      <c r="K55" s="94" t="s">
        <v>40</v>
      </c>
      <c r="L55" s="77"/>
      <c r="M55" s="77"/>
      <c r="N55" s="92">
        <v>3</v>
      </c>
      <c r="O55" s="502">
        <f>Kalkulation!M91*Deckblatt!N55</f>
        <v>0</v>
      </c>
      <c r="P55" s="67"/>
      <c r="Q55" s="40"/>
    </row>
    <row r="56" spans="1:17" s="41" customFormat="1" ht="15.6" customHeight="1">
      <c r="A56" s="74"/>
      <c r="B56" s="467"/>
      <c r="C56" s="467"/>
      <c r="D56" s="467"/>
      <c r="E56" s="467"/>
      <c r="F56" s="467"/>
      <c r="G56" s="468"/>
      <c r="H56" s="469"/>
      <c r="I56" s="467"/>
      <c r="J56" s="467"/>
      <c r="K56" s="467"/>
      <c r="L56" s="467"/>
      <c r="M56" s="470"/>
      <c r="N56" s="471"/>
      <c r="O56" s="472"/>
      <c r="P56" s="473"/>
      <c r="Q56" s="474"/>
    </row>
    <row r="57" spans="1:17" s="41" customFormat="1" ht="15.6" customHeight="1">
      <c r="A57" s="74"/>
      <c r="B57" s="467"/>
      <c r="C57" s="467"/>
      <c r="D57" s="467"/>
      <c r="E57" s="467"/>
      <c r="F57" s="467"/>
      <c r="G57" s="470"/>
      <c r="H57" s="467"/>
      <c r="I57" s="467"/>
      <c r="J57" s="467"/>
      <c r="K57" s="469"/>
      <c r="L57" s="467"/>
      <c r="M57" s="470"/>
      <c r="N57" s="471"/>
      <c r="O57" s="472"/>
      <c r="P57" s="467"/>
      <c r="Q57" s="474"/>
    </row>
    <row r="58" spans="1:17" s="41" customFormat="1" ht="15.6" customHeight="1">
      <c r="A58" s="74"/>
      <c r="B58" s="77"/>
      <c r="C58" s="77"/>
      <c r="D58" s="77"/>
      <c r="E58" s="77"/>
      <c r="F58" s="77"/>
      <c r="G58" s="77"/>
      <c r="H58" s="96"/>
      <c r="I58" s="97"/>
      <c r="J58" s="77"/>
      <c r="K58" s="77"/>
      <c r="L58" s="77"/>
      <c r="M58" s="81"/>
      <c r="N58" s="90"/>
      <c r="O58" s="77"/>
      <c r="P58" s="77"/>
      <c r="Q58" s="40"/>
    </row>
    <row r="59" spans="1:17" s="41" customFormat="1" ht="15.6" customHeight="1">
      <c r="A59" s="74"/>
      <c r="B59" s="77"/>
      <c r="C59" s="77"/>
      <c r="D59" s="77"/>
      <c r="E59" s="77"/>
      <c r="F59" s="77"/>
      <c r="G59" s="77"/>
      <c r="H59" s="77"/>
      <c r="I59" s="97"/>
      <c r="J59" s="77"/>
      <c r="K59" s="77"/>
      <c r="L59" s="77"/>
      <c r="M59" s="81"/>
      <c r="N59" s="90"/>
      <c r="O59" s="98"/>
      <c r="P59" s="97"/>
      <c r="Q59" s="40"/>
    </row>
    <row r="60" spans="1:17" s="41" customFormat="1" ht="15.6" customHeight="1">
      <c r="A60" s="74"/>
      <c r="B60" s="77"/>
      <c r="C60" s="99"/>
      <c r="D60" s="99"/>
      <c r="E60" s="99"/>
      <c r="F60" s="77"/>
      <c r="G60" s="77"/>
      <c r="H60" s="82"/>
      <c r="I60" s="77"/>
      <c r="J60" s="76"/>
      <c r="K60" s="76"/>
      <c r="L60" s="76"/>
      <c r="M60" s="77"/>
      <c r="N60" s="77"/>
      <c r="O60" s="98"/>
      <c r="P60" s="67"/>
      <c r="Q60" s="40"/>
    </row>
    <row r="61" spans="1:17" s="41" customFormat="1" ht="15.6" customHeight="1">
      <c r="A61" s="74"/>
      <c r="B61" s="77" t="s">
        <v>148</v>
      </c>
      <c r="C61" s="77"/>
      <c r="D61" s="77"/>
      <c r="E61" s="82" t="s">
        <v>97</v>
      </c>
      <c r="F61" s="542"/>
      <c r="G61" s="542"/>
      <c r="H61" s="77"/>
      <c r="I61" s="77"/>
      <c r="J61" s="77"/>
      <c r="K61" s="81" t="s">
        <v>20</v>
      </c>
      <c r="L61" s="81"/>
      <c r="M61" s="539"/>
      <c r="N61" s="539"/>
      <c r="O61" s="539"/>
      <c r="P61" s="539"/>
      <c r="Q61" s="40"/>
    </row>
    <row r="62" spans="1:17" s="41" customFormat="1" ht="15.6" customHeight="1">
      <c r="A62" s="74"/>
      <c r="B62" s="77"/>
      <c r="C62" s="77"/>
      <c r="D62" s="77"/>
      <c r="E62" s="77"/>
      <c r="F62" s="77"/>
      <c r="G62" s="77"/>
      <c r="H62" s="77"/>
      <c r="I62" s="77"/>
      <c r="J62" s="77"/>
      <c r="K62" s="77"/>
      <c r="L62" s="81"/>
      <c r="M62" s="77"/>
      <c r="N62" s="77"/>
      <c r="O62" s="77"/>
      <c r="P62" s="77"/>
      <c r="Q62" s="40"/>
    </row>
    <row r="63" spans="1:17" s="41" customFormat="1" ht="15.6" customHeight="1">
      <c r="A63" s="74"/>
      <c r="B63" s="77"/>
      <c r="C63" s="77"/>
      <c r="D63" s="77"/>
      <c r="E63" s="77"/>
      <c r="F63" s="543"/>
      <c r="G63" s="543"/>
      <c r="H63" s="100"/>
      <c r="I63" s="100"/>
      <c r="J63" s="77"/>
      <c r="K63" s="77"/>
      <c r="L63" s="77"/>
      <c r="M63" s="85"/>
      <c r="N63" s="85"/>
      <c r="O63" s="85"/>
      <c r="P63" s="85"/>
      <c r="Q63" s="40"/>
    </row>
    <row r="64" spans="1:17" s="41" customFormat="1" ht="15.6" customHeight="1">
      <c r="A64" s="74"/>
      <c r="B64" s="77" t="s">
        <v>21</v>
      </c>
      <c r="C64" s="77"/>
      <c r="D64" s="77"/>
      <c r="E64" s="77"/>
      <c r="F64" s="77"/>
      <c r="G64" s="77"/>
      <c r="H64" s="77"/>
      <c r="I64" s="77"/>
      <c r="J64" s="77"/>
      <c r="K64" s="77"/>
      <c r="L64" s="77"/>
      <c r="M64" s="77"/>
      <c r="N64" s="77"/>
      <c r="O64" s="77"/>
      <c r="P64" s="77"/>
      <c r="Q64" s="40"/>
    </row>
    <row r="65" spans="1:17" s="41" customFormat="1" ht="15.6" customHeight="1">
      <c r="A65" s="74"/>
      <c r="B65" s="77"/>
      <c r="C65" s="77"/>
      <c r="D65" s="77"/>
      <c r="E65" s="77"/>
      <c r="F65" s="77"/>
      <c r="G65" s="77"/>
      <c r="H65" s="77"/>
      <c r="I65" s="77"/>
      <c r="J65" s="77"/>
      <c r="K65" s="77"/>
      <c r="L65" s="77"/>
      <c r="M65" s="77"/>
      <c r="N65" s="77"/>
      <c r="O65" s="77"/>
      <c r="P65" s="77"/>
      <c r="Q65" s="40"/>
    </row>
    <row r="66" spans="1:17" s="41" customFormat="1" ht="15.6" customHeight="1">
      <c r="A66" s="74"/>
      <c r="B66" s="77"/>
      <c r="C66" s="77"/>
      <c r="D66" s="77"/>
      <c r="E66" s="77"/>
      <c r="F66" s="77"/>
      <c r="G66" s="77"/>
      <c r="H66" s="77"/>
      <c r="I66" s="77"/>
      <c r="J66" s="77"/>
      <c r="K66" s="77"/>
      <c r="L66" s="77"/>
      <c r="M66" s="77"/>
      <c r="N66" s="77"/>
      <c r="O66" s="77"/>
      <c r="P66" s="77"/>
      <c r="Q66" s="40"/>
    </row>
    <row r="67" spans="1:17" s="41" customFormat="1" ht="15.6" customHeight="1">
      <c r="A67" s="74"/>
      <c r="B67" s="77"/>
      <c r="C67" s="77"/>
      <c r="D67" s="77"/>
      <c r="E67" s="77"/>
      <c r="F67" s="77"/>
      <c r="G67" s="77"/>
      <c r="H67" s="77"/>
      <c r="I67" s="77"/>
      <c r="J67" s="77"/>
      <c r="K67" s="77"/>
      <c r="L67" s="77"/>
      <c r="M67" s="77"/>
      <c r="N67" s="77"/>
      <c r="O67" s="77"/>
      <c r="P67" s="77"/>
      <c r="Q67" s="40"/>
    </row>
    <row r="68" spans="1:17" s="41" customFormat="1" ht="15.6" customHeight="1">
      <c r="A68" s="74"/>
      <c r="B68" s="77"/>
      <c r="C68" s="77"/>
      <c r="D68" s="77"/>
      <c r="E68" s="77"/>
      <c r="F68" s="77"/>
      <c r="G68" s="77"/>
      <c r="H68" s="77"/>
      <c r="I68" s="77"/>
      <c r="J68" s="77"/>
      <c r="K68" s="77"/>
      <c r="L68" s="77"/>
      <c r="M68" s="77"/>
      <c r="N68" s="77"/>
      <c r="O68" s="77"/>
      <c r="P68" s="77"/>
      <c r="Q68" s="40"/>
    </row>
    <row r="69" spans="1:17" s="41" customFormat="1" ht="15.6" customHeight="1">
      <c r="A69" s="74"/>
      <c r="B69" s="77"/>
      <c r="C69" s="77"/>
      <c r="D69" s="77"/>
      <c r="E69" s="77"/>
      <c r="F69" s="77"/>
      <c r="G69" s="77"/>
      <c r="H69" s="77"/>
      <c r="I69" s="77"/>
      <c r="J69" s="77"/>
      <c r="K69" s="77"/>
      <c r="L69" s="77"/>
      <c r="M69" s="77"/>
      <c r="N69" s="77"/>
      <c r="O69" s="77"/>
      <c r="P69" s="77"/>
      <c r="Q69" s="40"/>
    </row>
    <row r="70" spans="1:17" s="41" customFormat="1" ht="15.6" customHeight="1">
      <c r="A70" s="74"/>
      <c r="B70" s="77"/>
      <c r="C70" s="77"/>
      <c r="D70" s="77"/>
      <c r="E70" s="77"/>
      <c r="F70" s="77"/>
      <c r="G70" s="77"/>
      <c r="H70" s="77"/>
      <c r="I70" s="77"/>
      <c r="J70" s="77"/>
      <c r="K70" s="77"/>
      <c r="L70" s="77"/>
      <c r="M70" s="77"/>
      <c r="N70" s="77"/>
      <c r="O70" s="77"/>
      <c r="P70" s="77"/>
      <c r="Q70" s="40"/>
    </row>
    <row r="71" spans="1:17" s="41" customFormat="1" ht="15.6" customHeight="1">
      <c r="A71" s="74"/>
      <c r="B71" s="77"/>
      <c r="C71" s="77"/>
      <c r="D71" s="77"/>
      <c r="E71" s="77"/>
      <c r="F71" s="77"/>
      <c r="G71" s="77"/>
      <c r="H71" s="77"/>
      <c r="I71" s="77"/>
      <c r="J71" s="77"/>
      <c r="K71" s="77"/>
      <c r="L71" s="77"/>
      <c r="M71" s="77"/>
      <c r="N71" s="77"/>
      <c r="O71" s="77"/>
      <c r="P71" s="77"/>
      <c r="Q71" s="40"/>
    </row>
    <row r="72" spans="1:17" s="41" customFormat="1" ht="15.6" customHeight="1">
      <c r="A72" s="74"/>
      <c r="B72" s="539"/>
      <c r="C72" s="539"/>
      <c r="D72" s="539"/>
      <c r="E72" s="539"/>
      <c r="F72" s="539"/>
      <c r="G72" s="77"/>
      <c r="H72" s="544"/>
      <c r="I72" s="544"/>
      <c r="J72" s="544"/>
      <c r="K72" s="544"/>
      <c r="L72" s="544"/>
      <c r="M72" s="544"/>
      <c r="N72" s="544"/>
      <c r="O72" s="544"/>
      <c r="P72" s="544"/>
      <c r="Q72" s="40"/>
    </row>
    <row r="73" spans="1:17" s="41" customFormat="1" ht="15.6" customHeight="1">
      <c r="A73" s="74"/>
      <c r="B73" s="541" t="s">
        <v>22</v>
      </c>
      <c r="C73" s="541"/>
      <c r="D73" s="541"/>
      <c r="E73" s="541"/>
      <c r="F73" s="541"/>
      <c r="G73" s="77"/>
      <c r="H73" s="490" t="s">
        <v>98</v>
      </c>
      <c r="I73" s="76"/>
      <c r="J73" s="76"/>
      <c r="K73" s="76"/>
      <c r="L73" s="76"/>
      <c r="M73" s="76"/>
      <c r="N73" s="76"/>
      <c r="O73" s="76"/>
      <c r="P73" s="76"/>
      <c r="Q73" s="40"/>
    </row>
    <row r="74" spans="1:17" s="41" customFormat="1" ht="15.6" customHeight="1">
      <c r="A74" s="74"/>
      <c r="B74" s="67"/>
      <c r="C74" s="77"/>
      <c r="D74" s="77"/>
      <c r="E74" s="77"/>
      <c r="F74" s="77"/>
      <c r="G74" s="77"/>
      <c r="H74" s="77"/>
      <c r="I74" s="77"/>
      <c r="J74" s="77"/>
      <c r="K74" s="77"/>
      <c r="L74" s="77"/>
      <c r="M74" s="77"/>
      <c r="N74" s="77"/>
      <c r="O74" s="77"/>
      <c r="P74" s="77"/>
      <c r="Q74" s="40"/>
    </row>
    <row r="75" spans="1:17" s="41" customFormat="1" ht="15.6" customHeight="1">
      <c r="A75" s="74"/>
      <c r="B75" s="77"/>
      <c r="C75" s="76" t="s">
        <v>23</v>
      </c>
      <c r="D75" s="76"/>
      <c r="E75" s="76"/>
      <c r="F75" s="76"/>
      <c r="G75" s="76"/>
      <c r="H75" s="76"/>
      <c r="I75" s="77"/>
      <c r="J75" s="77"/>
      <c r="K75" s="77"/>
      <c r="L75" s="77"/>
      <c r="M75" s="77"/>
      <c r="N75" s="77"/>
      <c r="O75" s="77"/>
      <c r="P75" s="77"/>
      <c r="Q75" s="40"/>
    </row>
    <row r="76" spans="1:17" s="41" customFormat="1" ht="15.6" customHeight="1">
      <c r="A76" s="101"/>
      <c r="B76" s="102"/>
      <c r="C76" s="102"/>
      <c r="D76" s="102"/>
      <c r="E76" s="102"/>
      <c r="F76" s="102"/>
      <c r="G76" s="102"/>
      <c r="H76" s="102"/>
      <c r="I76" s="102"/>
      <c r="J76" s="102"/>
      <c r="K76" s="102"/>
      <c r="L76" s="102"/>
      <c r="M76" s="102"/>
      <c r="N76" s="102"/>
      <c r="O76" s="102"/>
      <c r="P76" s="102"/>
      <c r="Q76" s="43"/>
    </row>
    <row r="77" spans="1:17" s="41" customFormat="1" ht="19.5">
      <c r="A77" s="77"/>
      <c r="B77" s="77"/>
      <c r="C77" s="77"/>
      <c r="D77" s="78"/>
      <c r="E77" s="78"/>
      <c r="F77" s="78"/>
      <c r="G77" s="78"/>
      <c r="H77" s="78"/>
      <c r="I77" s="78"/>
      <c r="J77" s="78"/>
      <c r="K77" s="78"/>
      <c r="L77" s="77"/>
      <c r="M77" s="77"/>
      <c r="N77" s="77"/>
      <c r="O77" s="77"/>
      <c r="P77" s="77"/>
    </row>
    <row r="78" spans="1:17" s="41" customFormat="1" ht="18"/>
    <row r="79" spans="1:17" s="41" customFormat="1" ht="18"/>
    <row r="80" spans="1:17" s="41" customFormat="1" ht="18">
      <c r="D80" s="39"/>
      <c r="E80" s="39"/>
    </row>
    <row r="81" spans="2:7">
      <c r="B81" s="10"/>
      <c r="C81" s="9"/>
      <c r="D81" s="8"/>
      <c r="E81" s="8"/>
      <c r="F81" s="8"/>
      <c r="G81" s="8"/>
    </row>
    <row r="82" spans="2:7">
      <c r="B82" s="8"/>
      <c r="C82" s="9"/>
      <c r="D82" s="8"/>
      <c r="E82" s="8"/>
      <c r="F82" s="8"/>
      <c r="G82" s="8"/>
    </row>
    <row r="83" spans="2:7">
      <c r="B83" s="8"/>
      <c r="C83" s="8"/>
      <c r="D83" s="8"/>
      <c r="E83" s="8"/>
      <c r="F83" s="8"/>
      <c r="G83" s="8"/>
    </row>
    <row r="84" spans="2:7">
      <c r="B84" s="9"/>
      <c r="C84" s="11"/>
      <c r="D84" s="8"/>
      <c r="E84" s="8"/>
      <c r="F84" s="8"/>
      <c r="G84" s="8"/>
    </row>
    <row r="85" spans="2:7">
      <c r="B85" s="8"/>
      <c r="C85" s="8"/>
      <c r="D85" s="8"/>
      <c r="E85" s="8"/>
      <c r="F85" s="8"/>
      <c r="G85" s="8"/>
    </row>
  </sheetData>
  <sheetProtection sheet="1" objects="1" scenarios="1"/>
  <mergeCells count="35">
    <mergeCell ref="F11:P11"/>
    <mergeCell ref="F14:P14"/>
    <mergeCell ref="K17:P17"/>
    <mergeCell ref="K18:P18"/>
    <mergeCell ref="F20:P20"/>
    <mergeCell ref="F18:G18"/>
    <mergeCell ref="F17:G17"/>
    <mergeCell ref="F12:P12"/>
    <mergeCell ref="F10:P10"/>
    <mergeCell ref="B2:P2"/>
    <mergeCell ref="B3:P3"/>
    <mergeCell ref="B5:P5"/>
    <mergeCell ref="B6:P6"/>
    <mergeCell ref="B4:P4"/>
    <mergeCell ref="C17:D17"/>
    <mergeCell ref="C18:D18"/>
    <mergeCell ref="C25:D25"/>
    <mergeCell ref="C26:D26"/>
    <mergeCell ref="F25:G25"/>
    <mergeCell ref="F26:G26"/>
    <mergeCell ref="D44:M44"/>
    <mergeCell ref="F21:P21"/>
    <mergeCell ref="F23:P23"/>
    <mergeCell ref="K25:P25"/>
    <mergeCell ref="K26:P26"/>
    <mergeCell ref="H28:P28"/>
    <mergeCell ref="D41:M41"/>
    <mergeCell ref="M61:P61"/>
    <mergeCell ref="B72:F72"/>
    <mergeCell ref="K49:L49"/>
    <mergeCell ref="K50:L50"/>
    <mergeCell ref="B73:F73"/>
    <mergeCell ref="F61:G61"/>
    <mergeCell ref="F63:G63"/>
    <mergeCell ref="H72:P72"/>
  </mergeCells>
  <conditionalFormatting sqref="A17:C26 M57:N58 Q57:IR58 A58:K58">
    <cfRule type="containsErrors" dxfId="24" priority="4" stopIfTrue="1">
      <formula>ISERROR(A17)</formula>
    </cfRule>
  </conditionalFormatting>
  <conditionalFormatting sqref="A1:IR5 T6:IR11 A6:R13 S12:IR12 T13:IR13 A14:IR14 A16:IR16 E17:E18 H17:IR18 E19:IR24 E25:E26 H25:IR26 A27:IR46 A47 C47:IR47 A48:B48 D48:IR48 A49:E49 I49 M49:IR50 A50:F50 H50:I50 C51:D51 Q51:R51 T51:IR52 A51:A54 C52:H52 M52:R52 J52:J55 V53:IR53 C53:E54 G53:G54 K53:K55 N53:R55 T54:IR55 C55:H56 A55:B57 J56:K56 M56:IR56 G57 K57 A59:D59 I59:K59 M59:IR59 A60:IR60 E61:G61 K61:M61 A61:C62 J61:J62 Q61:IR62 L62 A63:IR71 A72:B73 G72:IR73 A74:IR65546">
    <cfRule type="containsErrors" dxfId="23" priority="9" stopIfTrue="1">
      <formula>ISERROR(A1)</formula>
    </cfRule>
  </conditionalFormatting>
  <dataValidations disablePrompts="1" count="1">
    <dataValidation type="list" allowBlank="1" showInputMessage="1" showErrorMessage="1" sqref="J38:J39 J36 L38:L39 L36" xr:uid="{00000000-0002-0000-0000-000000000000}">
      <formula1>"JA, NEIN"</formula1>
    </dataValidation>
  </dataValidations>
  <printOptions gridLinesSet="0"/>
  <pageMargins left="0.74803149606299213" right="0.70866141732283472" top="0.98425196850393704" bottom="0.94488188976377963" header="0.51181102362204722" footer="0.6692913385826772"/>
  <pageSetup paperSize="9" scale="55" orientation="portrait" r:id="rId1"/>
  <headerFooter alignWithMargins="0">
    <oddHeader>&amp;L&amp;9Freistaat Sachsen&amp;C&amp;9Aufforderung zur Vergütungsvereinbarung Komplexleistungen&amp;R&amp;9Fassung vom 01.04.2024</oddHeader>
    <oddFooter>&amp;L&amp;9&amp;F&amp;R&amp;9&amp;A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S80"/>
  <sheetViews>
    <sheetView showGridLines="0" view="pageLayout" zoomScaleNormal="110" workbookViewId="0">
      <selection activeCell="F72" sqref="F72"/>
    </sheetView>
  </sheetViews>
  <sheetFormatPr baseColWidth="10" defaultColWidth="10.85546875" defaultRowHeight="15"/>
  <cols>
    <col min="1" max="1" width="17.140625" style="198" customWidth="1"/>
    <col min="2" max="2" width="16.85546875" style="198" customWidth="1"/>
    <col min="3" max="3" width="9.7109375" style="198" customWidth="1"/>
    <col min="4" max="4" width="43.5703125" style="198" customWidth="1"/>
    <col min="5" max="5" width="13.7109375" style="198" customWidth="1"/>
    <col min="6" max="6" width="13.85546875" style="198" customWidth="1"/>
    <col min="7" max="7" width="17.5703125" style="198" bestFit="1" customWidth="1"/>
    <col min="8" max="8" width="13" style="198" bestFit="1" customWidth="1"/>
    <col min="9" max="9" width="13.7109375" style="406" customWidth="1"/>
    <col min="10" max="10" width="14.7109375" style="198" customWidth="1"/>
    <col min="11" max="11" width="17.7109375" style="198" customWidth="1"/>
    <col min="12" max="12" width="14.42578125" style="198" customWidth="1"/>
    <col min="13" max="13" width="12.140625" style="198" customWidth="1"/>
    <col min="14" max="14" width="13.28515625" style="198" customWidth="1"/>
    <col min="15" max="15" width="19.85546875" style="198" customWidth="1"/>
    <col min="16" max="16" width="15.7109375" style="198" bestFit="1" customWidth="1"/>
    <col min="17" max="17" width="12.7109375" style="198" customWidth="1"/>
    <col min="18" max="18" width="16.7109375" style="198" customWidth="1"/>
    <col min="19" max="16384" width="10.85546875" style="7"/>
  </cols>
  <sheetData>
    <row r="1" spans="1:18" ht="14.25" customHeight="1">
      <c r="A1" s="103" t="s">
        <v>114</v>
      </c>
      <c r="B1" s="104"/>
      <c r="C1" s="104"/>
      <c r="D1" s="104"/>
      <c r="E1" s="104"/>
      <c r="F1" s="104"/>
      <c r="G1" s="104"/>
      <c r="H1" s="104"/>
      <c r="I1" s="398"/>
      <c r="J1" s="104"/>
      <c r="K1" s="104"/>
      <c r="L1" s="104"/>
      <c r="M1" s="104"/>
      <c r="N1" s="104"/>
      <c r="O1" s="104"/>
      <c r="P1" s="104"/>
      <c r="Q1" s="104"/>
      <c r="R1" s="104"/>
    </row>
    <row r="2" spans="1:18" ht="14.25" customHeight="1" thickBot="1">
      <c r="A2" s="105"/>
      <c r="B2" s="105"/>
      <c r="C2" s="105"/>
      <c r="D2" s="105"/>
      <c r="E2" s="105"/>
      <c r="F2" s="105"/>
      <c r="G2" s="105"/>
      <c r="H2" s="105"/>
      <c r="I2" s="399"/>
      <c r="J2" s="105"/>
      <c r="K2" s="105"/>
      <c r="L2" s="105"/>
      <c r="M2" s="105"/>
      <c r="N2" s="105"/>
      <c r="O2" s="105"/>
      <c r="P2" s="105"/>
      <c r="Q2" s="105"/>
      <c r="R2" s="105"/>
    </row>
    <row r="3" spans="1:18" ht="14.25" customHeight="1">
      <c r="A3" s="106" t="s">
        <v>1</v>
      </c>
      <c r="B3" s="107"/>
      <c r="C3" s="563">
        <f>Deckblatt!F10</f>
        <v>0</v>
      </c>
      <c r="D3" s="563"/>
      <c r="E3" s="563"/>
      <c r="F3" s="563"/>
      <c r="G3" s="563"/>
      <c r="H3" s="563"/>
      <c r="I3" s="400"/>
      <c r="J3" s="108"/>
      <c r="K3" s="108"/>
      <c r="L3" s="108"/>
      <c r="M3" s="108"/>
      <c r="N3" s="108"/>
      <c r="O3" s="108"/>
      <c r="P3" s="108"/>
      <c r="Q3" s="108"/>
      <c r="R3" s="109"/>
    </row>
    <row r="4" spans="1:18" ht="14.25" customHeight="1">
      <c r="A4" s="110" t="s">
        <v>2</v>
      </c>
      <c r="B4" s="111"/>
      <c r="C4" s="564">
        <f>Deckblatt!F14</f>
        <v>0</v>
      </c>
      <c r="D4" s="565"/>
      <c r="E4" s="565"/>
      <c r="F4" s="565"/>
      <c r="G4" s="565"/>
      <c r="H4" s="565"/>
      <c r="I4" s="401"/>
      <c r="J4" s="112"/>
      <c r="K4" s="112"/>
      <c r="L4" s="112"/>
      <c r="M4" s="112"/>
      <c r="N4" s="112"/>
      <c r="O4" s="112"/>
      <c r="P4" s="112"/>
      <c r="Q4" s="112"/>
      <c r="R4" s="113"/>
    </row>
    <row r="5" spans="1:18" ht="14.25" customHeight="1" thickBot="1">
      <c r="A5" s="114" t="s">
        <v>113</v>
      </c>
      <c r="B5" s="115"/>
      <c r="C5" s="566">
        <f>Deckblatt!F12</f>
        <v>0</v>
      </c>
      <c r="D5" s="566"/>
      <c r="E5" s="116"/>
      <c r="F5" s="116"/>
      <c r="G5" s="116"/>
      <c r="H5" s="116"/>
      <c r="I5" s="402"/>
      <c r="J5" s="117" t="s">
        <v>115</v>
      </c>
      <c r="K5" s="575">
        <f>Deckblatt!B72</f>
        <v>0</v>
      </c>
      <c r="L5" s="575"/>
      <c r="M5" s="575"/>
      <c r="N5" s="118"/>
      <c r="O5" s="119"/>
      <c r="P5" s="119"/>
      <c r="Q5" s="119"/>
      <c r="R5" s="120"/>
    </row>
    <row r="6" spans="1:18" ht="14.25" customHeight="1" thickBot="1">
      <c r="A6" s="105"/>
      <c r="B6" s="105"/>
      <c r="C6" s="105"/>
      <c r="D6" s="105"/>
      <c r="E6" s="105"/>
      <c r="F6" s="105"/>
      <c r="G6" s="105"/>
      <c r="H6" s="105"/>
      <c r="I6" s="399"/>
      <c r="J6" s="105"/>
      <c r="K6" s="105"/>
      <c r="L6" s="105"/>
      <c r="M6" s="105"/>
      <c r="N6" s="105"/>
      <c r="O6" s="105"/>
      <c r="P6" s="105"/>
      <c r="Q6" s="105"/>
      <c r="R6" s="105"/>
    </row>
    <row r="7" spans="1:18" ht="14.25" customHeight="1">
      <c r="A7" s="121"/>
      <c r="B7" s="108"/>
      <c r="C7" s="108"/>
      <c r="D7" s="108"/>
      <c r="E7" s="108"/>
      <c r="F7" s="108"/>
      <c r="G7" s="108"/>
      <c r="H7" s="108"/>
      <c r="I7" s="403"/>
      <c r="J7" s="108"/>
      <c r="K7" s="108"/>
      <c r="L7" s="108"/>
      <c r="M7" s="108"/>
      <c r="N7" s="108"/>
      <c r="O7" s="108"/>
      <c r="P7" s="108"/>
      <c r="Q7" s="108"/>
      <c r="R7" s="109"/>
    </row>
    <row r="8" spans="1:18" ht="14.25" customHeight="1">
      <c r="A8" s="122"/>
      <c r="B8" s="123"/>
      <c r="C8" s="123" t="s">
        <v>112</v>
      </c>
      <c r="D8" s="124"/>
      <c r="E8" s="125"/>
      <c r="F8" s="126"/>
      <c r="G8" s="126"/>
      <c r="H8" s="126"/>
      <c r="I8" s="404"/>
      <c r="J8" s="71"/>
      <c r="K8" s="112"/>
      <c r="L8" s="112"/>
      <c r="M8" s="112"/>
      <c r="N8" s="112"/>
      <c r="O8" s="112"/>
      <c r="P8" s="127"/>
      <c r="Q8" s="112"/>
      <c r="R8" s="113"/>
    </row>
    <row r="9" spans="1:18" ht="14.25" customHeight="1">
      <c r="A9" s="122"/>
      <c r="B9" s="128"/>
      <c r="C9" s="128" t="s">
        <v>111</v>
      </c>
      <c r="D9" s="123"/>
      <c r="E9" s="569"/>
      <c r="F9" s="570"/>
      <c r="G9" s="570"/>
      <c r="H9" s="571"/>
      <c r="I9" s="404"/>
      <c r="J9" s="129" t="s">
        <v>93</v>
      </c>
      <c r="K9" s="129"/>
      <c r="L9" s="129"/>
      <c r="M9" s="112"/>
      <c r="N9" s="112"/>
      <c r="O9" s="112"/>
      <c r="P9" s="127"/>
      <c r="Q9" s="112"/>
      <c r="R9" s="113"/>
    </row>
    <row r="10" spans="1:18" ht="14.25" customHeight="1">
      <c r="A10" s="130"/>
      <c r="B10" s="123"/>
      <c r="C10" s="123" t="s">
        <v>110</v>
      </c>
      <c r="D10" s="124"/>
      <c r="E10" s="572"/>
      <c r="F10" s="573"/>
      <c r="G10" s="573"/>
      <c r="H10" s="574"/>
      <c r="I10" s="404"/>
      <c r="J10" s="131"/>
      <c r="K10" s="132"/>
      <c r="L10" s="132"/>
      <c r="M10" s="112"/>
      <c r="N10" s="112"/>
      <c r="O10" s="127"/>
      <c r="P10" s="127"/>
      <c r="Q10" s="112"/>
      <c r="R10" s="113"/>
    </row>
    <row r="11" spans="1:18" ht="14.25" customHeight="1">
      <c r="A11" s="110"/>
      <c r="B11" s="123"/>
      <c r="C11" s="133"/>
      <c r="D11" s="124"/>
      <c r="E11" s="124"/>
      <c r="F11" s="133"/>
      <c r="G11" s="124"/>
      <c r="H11" s="133"/>
      <c r="I11" s="404"/>
      <c r="J11" s="131"/>
      <c r="K11" s="132"/>
      <c r="L11" s="132"/>
      <c r="M11" s="134"/>
      <c r="N11" s="134"/>
      <c r="O11" s="127"/>
      <c r="P11" s="127"/>
      <c r="Q11" s="112"/>
      <c r="R11" s="113"/>
    </row>
    <row r="12" spans="1:18" ht="14.25" customHeight="1">
      <c r="A12" s="110"/>
      <c r="B12" s="123"/>
      <c r="C12" s="133" t="s">
        <v>118</v>
      </c>
      <c r="D12" s="124"/>
      <c r="E12" s="135">
        <v>0.02</v>
      </c>
      <c r="F12" s="123"/>
      <c r="G12" s="124"/>
      <c r="H12" s="133"/>
      <c r="I12" s="404"/>
      <c r="J12" s="131"/>
      <c r="K12" s="132"/>
      <c r="L12" s="132"/>
      <c r="M12" s="134"/>
      <c r="N12" s="134"/>
      <c r="O12" s="127"/>
      <c r="P12" s="127"/>
      <c r="Q12" s="112"/>
      <c r="R12" s="113"/>
    </row>
    <row r="13" spans="1:18" ht="14.25" customHeight="1">
      <c r="A13" s="110"/>
      <c r="B13" s="123"/>
      <c r="C13" s="123" t="s">
        <v>109</v>
      </c>
      <c r="D13" s="123"/>
      <c r="E13" s="135">
        <v>0.2</v>
      </c>
      <c r="F13" s="123"/>
      <c r="G13" s="123"/>
      <c r="H13" s="123"/>
      <c r="I13" s="401"/>
      <c r="J13" s="136" t="s">
        <v>108</v>
      </c>
      <c r="K13" s="137"/>
      <c r="L13" s="137"/>
      <c r="M13" s="137"/>
      <c r="N13" s="137"/>
      <c r="O13" s="137"/>
      <c r="P13" s="138"/>
      <c r="Q13" s="112"/>
      <c r="R13" s="113"/>
    </row>
    <row r="14" spans="1:18" ht="14.25" customHeight="1">
      <c r="A14" s="139"/>
      <c r="B14" s="123"/>
      <c r="C14" s="123" t="s">
        <v>107</v>
      </c>
      <c r="D14" s="123"/>
      <c r="E14" s="135">
        <v>0.04</v>
      </c>
      <c r="F14" s="123"/>
      <c r="G14" s="123"/>
      <c r="H14" s="123"/>
      <c r="I14" s="401"/>
      <c r="J14" s="140" t="s">
        <v>106</v>
      </c>
      <c r="K14" s="141"/>
      <c r="L14" s="142" t="s">
        <v>167</v>
      </c>
      <c r="M14" s="143"/>
      <c r="N14" s="144"/>
      <c r="O14" s="144"/>
      <c r="P14" s="145"/>
      <c r="Q14" s="112"/>
      <c r="R14" s="113"/>
    </row>
    <row r="15" spans="1:18" ht="14.25" customHeight="1" thickBot="1">
      <c r="A15" s="114"/>
      <c r="B15" s="117"/>
      <c r="C15" s="117"/>
      <c r="D15" s="117"/>
      <c r="E15" s="117"/>
      <c r="F15" s="117"/>
      <c r="G15" s="117"/>
      <c r="H15" s="117"/>
      <c r="I15" s="402"/>
      <c r="J15" s="146" t="s">
        <v>105</v>
      </c>
      <c r="K15" s="147"/>
      <c r="L15" s="147"/>
      <c r="M15" s="148"/>
      <c r="N15" s="149"/>
      <c r="O15" s="149"/>
      <c r="P15" s="150"/>
      <c r="Q15" s="119"/>
      <c r="R15" s="120"/>
    </row>
    <row r="16" spans="1:18" s="37" customFormat="1" ht="42" customHeight="1">
      <c r="A16" s="559" t="s">
        <v>223</v>
      </c>
      <c r="B16" s="557" t="s">
        <v>46</v>
      </c>
      <c r="C16" s="561" t="s">
        <v>47</v>
      </c>
      <c r="D16" s="557" t="s">
        <v>48</v>
      </c>
      <c r="E16" s="561" t="s">
        <v>49</v>
      </c>
      <c r="F16" s="567" t="s">
        <v>100</v>
      </c>
      <c r="G16" s="561" t="s">
        <v>247</v>
      </c>
      <c r="H16" s="561" t="s">
        <v>128</v>
      </c>
      <c r="I16" s="576" t="s">
        <v>75</v>
      </c>
      <c r="J16" s="152" t="s">
        <v>117</v>
      </c>
      <c r="K16" s="567" t="s">
        <v>101</v>
      </c>
      <c r="L16" s="151" t="s">
        <v>50</v>
      </c>
      <c r="M16" s="151" t="s">
        <v>51</v>
      </c>
      <c r="N16" s="151" t="s">
        <v>116</v>
      </c>
      <c r="O16" s="567" t="s">
        <v>102</v>
      </c>
      <c r="P16" s="151" t="s">
        <v>68</v>
      </c>
      <c r="Q16" s="151" t="s">
        <v>116</v>
      </c>
      <c r="R16" s="567" t="s">
        <v>103</v>
      </c>
    </row>
    <row r="17" spans="1:19" s="37" customFormat="1" ht="14.25" thickBot="1">
      <c r="A17" s="560"/>
      <c r="B17" s="558"/>
      <c r="C17" s="562"/>
      <c r="D17" s="558"/>
      <c r="E17" s="562"/>
      <c r="F17" s="568"/>
      <c r="G17" s="562"/>
      <c r="H17" s="562"/>
      <c r="I17" s="577"/>
      <c r="J17" s="153">
        <f>L15</f>
        <v>0</v>
      </c>
      <c r="K17" s="568"/>
      <c r="L17" s="154">
        <f>E13</f>
        <v>0.2</v>
      </c>
      <c r="M17" s="153">
        <f>E14</f>
        <v>0.04</v>
      </c>
      <c r="N17" s="153">
        <f>E12</f>
        <v>0.02</v>
      </c>
      <c r="O17" s="568"/>
      <c r="P17" s="153">
        <f>K15</f>
        <v>0</v>
      </c>
      <c r="Q17" s="153">
        <f>E12</f>
        <v>0.02</v>
      </c>
      <c r="R17" s="568"/>
    </row>
    <row r="18" spans="1:19" s="12" customFormat="1">
      <c r="A18" s="155" t="s">
        <v>52</v>
      </c>
      <c r="B18" s="156" t="s">
        <v>53</v>
      </c>
      <c r="C18" s="156"/>
      <c r="D18" s="156"/>
      <c r="E18" s="157"/>
      <c r="F18" s="158"/>
      <c r="G18" s="159" t="s">
        <v>60</v>
      </c>
      <c r="H18" s="159"/>
      <c r="I18" s="405"/>
      <c r="J18" s="160"/>
      <c r="K18" s="160"/>
      <c r="L18" s="160"/>
      <c r="M18" s="160"/>
      <c r="N18" s="160"/>
      <c r="O18" s="161"/>
      <c r="P18" s="161"/>
      <c r="Q18" s="158"/>
      <c r="R18" s="162"/>
    </row>
    <row r="19" spans="1:19" s="13" customFormat="1">
      <c r="A19" s="163"/>
      <c r="B19" s="163"/>
      <c r="C19" s="164"/>
      <c r="D19" s="163"/>
      <c r="E19" s="165"/>
      <c r="F19" s="166"/>
      <c r="G19" s="167"/>
      <c r="H19" s="167"/>
      <c r="I19" s="495">
        <f>G19+H19</f>
        <v>0</v>
      </c>
      <c r="J19" s="495">
        <f t="shared" ref="J19:J30" si="0">I19*$J$17</f>
        <v>0</v>
      </c>
      <c r="K19" s="495">
        <f t="shared" ref="K19:K30" si="1">I19*12+J19</f>
        <v>0</v>
      </c>
      <c r="L19" s="495">
        <f>K19*$L$17</f>
        <v>0</v>
      </c>
      <c r="M19" s="495">
        <f t="shared" ref="M19:M30" si="2">K19*$M$17</f>
        <v>0</v>
      </c>
      <c r="N19" s="495">
        <f>SUM(K19:M19)*$N$17</f>
        <v>0</v>
      </c>
      <c r="O19" s="496">
        <f>SUM(K19:M19)</f>
        <v>0</v>
      </c>
      <c r="P19" s="496">
        <f>O19*$P$17+O19</f>
        <v>0</v>
      </c>
      <c r="Q19" s="496">
        <f>ROUND(P19*$Q$17,2)</f>
        <v>0</v>
      </c>
      <c r="R19" s="498">
        <f>IF(F19=0,0,(P19+Q19)/F19)</f>
        <v>0</v>
      </c>
      <c r="S19" s="14"/>
    </row>
    <row r="20" spans="1:19" s="13" customFormat="1">
      <c r="A20" s="163"/>
      <c r="B20" s="163"/>
      <c r="C20" s="164"/>
      <c r="D20" s="163"/>
      <c r="E20" s="165"/>
      <c r="F20" s="166"/>
      <c r="G20" s="167"/>
      <c r="H20" s="167"/>
      <c r="I20" s="495">
        <f>G20+H20</f>
        <v>0</v>
      </c>
      <c r="J20" s="495">
        <f t="shared" ref="J20:J22" si="3">I20*$J$17</f>
        <v>0</v>
      </c>
      <c r="K20" s="495">
        <f t="shared" ref="K20:K22" si="4">I20*12+J20</f>
        <v>0</v>
      </c>
      <c r="L20" s="495">
        <f t="shared" ref="L20:L22" si="5">K20*$L$17</f>
        <v>0</v>
      </c>
      <c r="M20" s="495">
        <f t="shared" ref="M20:M22" si="6">K20*$M$17</f>
        <v>0</v>
      </c>
      <c r="N20" s="495">
        <f t="shared" ref="N20:N22" si="7">SUM(K20:M20)*$N$17</f>
        <v>0</v>
      </c>
      <c r="O20" s="496">
        <f t="shared" ref="O20:O22" si="8">SUM(K20:M20)</f>
        <v>0</v>
      </c>
      <c r="P20" s="496">
        <f t="shared" ref="P20:P22" si="9">O20*$P$17+O20</f>
        <v>0</v>
      </c>
      <c r="Q20" s="496">
        <f t="shared" ref="Q20:Q22" si="10">ROUND(P20*$Q$17,2)</f>
        <v>0</v>
      </c>
      <c r="R20" s="498">
        <f t="shared" ref="R20:R22" si="11">IF(F20=0,0,(P20+Q20)/F20)</f>
        <v>0</v>
      </c>
      <c r="S20" s="14"/>
    </row>
    <row r="21" spans="1:19" s="13" customFormat="1">
      <c r="A21" s="163"/>
      <c r="B21" s="163"/>
      <c r="C21" s="164"/>
      <c r="D21" s="163"/>
      <c r="E21" s="165"/>
      <c r="F21" s="166"/>
      <c r="G21" s="167"/>
      <c r="H21" s="167"/>
      <c r="I21" s="495">
        <f t="shared" ref="I21:I22" si="12">G21+H21</f>
        <v>0</v>
      </c>
      <c r="J21" s="495">
        <f t="shared" si="3"/>
        <v>0</v>
      </c>
      <c r="K21" s="495">
        <f t="shared" si="4"/>
        <v>0</v>
      </c>
      <c r="L21" s="495">
        <f t="shared" si="5"/>
        <v>0</v>
      </c>
      <c r="M21" s="495">
        <f t="shared" si="6"/>
        <v>0</v>
      </c>
      <c r="N21" s="495">
        <f t="shared" si="7"/>
        <v>0</v>
      </c>
      <c r="O21" s="496">
        <f t="shared" si="8"/>
        <v>0</v>
      </c>
      <c r="P21" s="496">
        <f t="shared" si="9"/>
        <v>0</v>
      </c>
      <c r="Q21" s="496">
        <f t="shared" si="10"/>
        <v>0</v>
      </c>
      <c r="R21" s="498">
        <f t="shared" si="11"/>
        <v>0</v>
      </c>
      <c r="S21" s="14"/>
    </row>
    <row r="22" spans="1:19" s="13" customFormat="1">
      <c r="A22" s="163"/>
      <c r="B22" s="163"/>
      <c r="C22" s="164"/>
      <c r="D22" s="163"/>
      <c r="E22" s="165"/>
      <c r="F22" s="166"/>
      <c r="G22" s="167"/>
      <c r="H22" s="167"/>
      <c r="I22" s="495">
        <f t="shared" si="12"/>
        <v>0</v>
      </c>
      <c r="J22" s="495">
        <f t="shared" si="3"/>
        <v>0</v>
      </c>
      <c r="K22" s="495">
        <f t="shared" si="4"/>
        <v>0</v>
      </c>
      <c r="L22" s="495">
        <f t="shared" si="5"/>
        <v>0</v>
      </c>
      <c r="M22" s="495">
        <f t="shared" si="6"/>
        <v>0</v>
      </c>
      <c r="N22" s="495">
        <f t="shared" si="7"/>
        <v>0</v>
      </c>
      <c r="O22" s="496">
        <f t="shared" si="8"/>
        <v>0</v>
      </c>
      <c r="P22" s="496">
        <f t="shared" si="9"/>
        <v>0</v>
      </c>
      <c r="Q22" s="496">
        <f t="shared" si="10"/>
        <v>0</v>
      </c>
      <c r="R22" s="498">
        <f t="shared" si="11"/>
        <v>0</v>
      </c>
      <c r="S22" s="14"/>
    </row>
    <row r="23" spans="1:19" s="13" customFormat="1">
      <c r="A23" s="163"/>
      <c r="B23" s="163"/>
      <c r="C23" s="164"/>
      <c r="D23" s="168"/>
      <c r="E23" s="165"/>
      <c r="F23" s="166"/>
      <c r="G23" s="167"/>
      <c r="H23" s="167"/>
      <c r="I23" s="495">
        <f t="shared" ref="I23:I30" si="13">G23+H23</f>
        <v>0</v>
      </c>
      <c r="J23" s="495">
        <f t="shared" si="0"/>
        <v>0</v>
      </c>
      <c r="K23" s="495">
        <f t="shared" si="1"/>
        <v>0</v>
      </c>
      <c r="L23" s="495">
        <f t="shared" ref="L23:L30" si="14">K23*$L$17</f>
        <v>0</v>
      </c>
      <c r="M23" s="495">
        <f t="shared" si="2"/>
        <v>0</v>
      </c>
      <c r="N23" s="495">
        <f t="shared" ref="N23:N31" si="15">SUM(K23:M23)*$N$17</f>
        <v>0</v>
      </c>
      <c r="O23" s="496">
        <f t="shared" ref="O23:O30" si="16">SUM(K23:M23)</f>
        <v>0</v>
      </c>
      <c r="P23" s="496">
        <f t="shared" ref="P23:P30" si="17">O23*$P$17+O23</f>
        <v>0</v>
      </c>
      <c r="Q23" s="496">
        <f t="shared" ref="Q23:Q30" si="18">ROUND(P23*$Q$17,2)</f>
        <v>0</v>
      </c>
      <c r="R23" s="498">
        <f>IF(F23=0,0,(P23+Q23)/F23)</f>
        <v>0</v>
      </c>
    </row>
    <row r="24" spans="1:19" s="13" customFormat="1">
      <c r="A24" s="163"/>
      <c r="B24" s="163"/>
      <c r="C24" s="164"/>
      <c r="D24" s="169"/>
      <c r="E24" s="165"/>
      <c r="F24" s="166"/>
      <c r="G24" s="167"/>
      <c r="H24" s="167"/>
      <c r="I24" s="495">
        <f t="shared" si="13"/>
        <v>0</v>
      </c>
      <c r="J24" s="495">
        <f t="shared" si="0"/>
        <v>0</v>
      </c>
      <c r="K24" s="495">
        <f t="shared" si="1"/>
        <v>0</v>
      </c>
      <c r="L24" s="495">
        <f t="shared" si="14"/>
        <v>0</v>
      </c>
      <c r="M24" s="495">
        <f t="shared" si="2"/>
        <v>0</v>
      </c>
      <c r="N24" s="495">
        <f t="shared" si="15"/>
        <v>0</v>
      </c>
      <c r="O24" s="496">
        <f t="shared" si="16"/>
        <v>0</v>
      </c>
      <c r="P24" s="496">
        <f t="shared" si="17"/>
        <v>0</v>
      </c>
      <c r="Q24" s="496">
        <f t="shared" si="18"/>
        <v>0</v>
      </c>
      <c r="R24" s="498">
        <f t="shared" ref="R24:R30" si="19">IF(F24=0,0,(P24+Q24)/F24)</f>
        <v>0</v>
      </c>
    </row>
    <row r="25" spans="1:19" s="13" customFormat="1" ht="14.25" customHeight="1">
      <c r="A25" s="163"/>
      <c r="B25" s="163"/>
      <c r="C25" s="164"/>
      <c r="D25" s="169"/>
      <c r="E25" s="165"/>
      <c r="F25" s="166"/>
      <c r="G25" s="167"/>
      <c r="H25" s="167"/>
      <c r="I25" s="495">
        <f t="shared" si="13"/>
        <v>0</v>
      </c>
      <c r="J25" s="495">
        <f t="shared" si="0"/>
        <v>0</v>
      </c>
      <c r="K25" s="495">
        <f t="shared" si="1"/>
        <v>0</v>
      </c>
      <c r="L25" s="495">
        <f t="shared" si="14"/>
        <v>0</v>
      </c>
      <c r="M25" s="495">
        <f t="shared" si="2"/>
        <v>0</v>
      </c>
      <c r="N25" s="495">
        <f t="shared" si="15"/>
        <v>0</v>
      </c>
      <c r="O25" s="496">
        <f t="shared" si="16"/>
        <v>0</v>
      </c>
      <c r="P25" s="496">
        <f t="shared" si="17"/>
        <v>0</v>
      </c>
      <c r="Q25" s="496">
        <f t="shared" si="18"/>
        <v>0</v>
      </c>
      <c r="R25" s="498">
        <f t="shared" si="19"/>
        <v>0</v>
      </c>
    </row>
    <row r="26" spans="1:19" s="13" customFormat="1" ht="14.25" customHeight="1">
      <c r="A26" s="163"/>
      <c r="B26" s="163"/>
      <c r="C26" s="164"/>
      <c r="D26" s="163"/>
      <c r="E26" s="165"/>
      <c r="F26" s="166"/>
      <c r="G26" s="167"/>
      <c r="H26" s="167"/>
      <c r="I26" s="495">
        <f t="shared" si="13"/>
        <v>0</v>
      </c>
      <c r="J26" s="495">
        <f t="shared" si="0"/>
        <v>0</v>
      </c>
      <c r="K26" s="495">
        <f>I26*12+J26</f>
        <v>0</v>
      </c>
      <c r="L26" s="495">
        <f t="shared" si="14"/>
        <v>0</v>
      </c>
      <c r="M26" s="495">
        <f t="shared" si="2"/>
        <v>0</v>
      </c>
      <c r="N26" s="495">
        <f t="shared" si="15"/>
        <v>0</v>
      </c>
      <c r="O26" s="496">
        <f t="shared" si="16"/>
        <v>0</v>
      </c>
      <c r="P26" s="496">
        <f t="shared" si="17"/>
        <v>0</v>
      </c>
      <c r="Q26" s="496">
        <f t="shared" si="18"/>
        <v>0</v>
      </c>
      <c r="R26" s="498">
        <f>IF(F26=0,0,(P26+Q26)/F26)</f>
        <v>0</v>
      </c>
    </row>
    <row r="27" spans="1:19" s="13" customFormat="1" ht="14.25" customHeight="1">
      <c r="A27" s="163"/>
      <c r="B27" s="163"/>
      <c r="C27" s="164"/>
      <c r="D27" s="163"/>
      <c r="E27" s="165"/>
      <c r="F27" s="166"/>
      <c r="G27" s="167"/>
      <c r="H27" s="167"/>
      <c r="I27" s="495">
        <f t="shared" si="13"/>
        <v>0</v>
      </c>
      <c r="J27" s="495">
        <f t="shared" si="0"/>
        <v>0</v>
      </c>
      <c r="K27" s="495">
        <f t="shared" si="1"/>
        <v>0</v>
      </c>
      <c r="L27" s="495">
        <f t="shared" si="14"/>
        <v>0</v>
      </c>
      <c r="M27" s="495">
        <f t="shared" si="2"/>
        <v>0</v>
      </c>
      <c r="N27" s="495">
        <f t="shared" si="15"/>
        <v>0</v>
      </c>
      <c r="O27" s="496">
        <f t="shared" si="16"/>
        <v>0</v>
      </c>
      <c r="P27" s="496">
        <f t="shared" si="17"/>
        <v>0</v>
      </c>
      <c r="Q27" s="496">
        <f t="shared" si="18"/>
        <v>0</v>
      </c>
      <c r="R27" s="498">
        <f t="shared" si="19"/>
        <v>0</v>
      </c>
    </row>
    <row r="28" spans="1:19" s="13" customFormat="1" ht="14.25" customHeight="1">
      <c r="A28" s="163"/>
      <c r="B28" s="163"/>
      <c r="C28" s="164"/>
      <c r="D28" s="163"/>
      <c r="E28" s="165"/>
      <c r="F28" s="166"/>
      <c r="G28" s="167"/>
      <c r="H28" s="167"/>
      <c r="I28" s="495">
        <f t="shared" si="13"/>
        <v>0</v>
      </c>
      <c r="J28" s="495">
        <f t="shared" si="0"/>
        <v>0</v>
      </c>
      <c r="K28" s="495">
        <f t="shared" si="1"/>
        <v>0</v>
      </c>
      <c r="L28" s="495">
        <f t="shared" si="14"/>
        <v>0</v>
      </c>
      <c r="M28" s="495">
        <f t="shared" si="2"/>
        <v>0</v>
      </c>
      <c r="N28" s="495">
        <f t="shared" si="15"/>
        <v>0</v>
      </c>
      <c r="O28" s="496">
        <f t="shared" si="16"/>
        <v>0</v>
      </c>
      <c r="P28" s="496">
        <f t="shared" si="17"/>
        <v>0</v>
      </c>
      <c r="Q28" s="496">
        <f t="shared" si="18"/>
        <v>0</v>
      </c>
      <c r="R28" s="498">
        <f t="shared" si="19"/>
        <v>0</v>
      </c>
    </row>
    <row r="29" spans="1:19" s="13" customFormat="1" ht="14.25" customHeight="1">
      <c r="A29" s="163"/>
      <c r="B29" s="163"/>
      <c r="C29" s="164"/>
      <c r="D29" s="169"/>
      <c r="E29" s="165"/>
      <c r="F29" s="166"/>
      <c r="G29" s="167"/>
      <c r="H29" s="167"/>
      <c r="I29" s="495">
        <f t="shared" si="13"/>
        <v>0</v>
      </c>
      <c r="J29" s="495">
        <f t="shared" si="0"/>
        <v>0</v>
      </c>
      <c r="K29" s="495">
        <f t="shared" si="1"/>
        <v>0</v>
      </c>
      <c r="L29" s="495">
        <f t="shared" si="14"/>
        <v>0</v>
      </c>
      <c r="M29" s="495">
        <f t="shared" si="2"/>
        <v>0</v>
      </c>
      <c r="N29" s="495">
        <f t="shared" si="15"/>
        <v>0</v>
      </c>
      <c r="O29" s="496">
        <f t="shared" si="16"/>
        <v>0</v>
      </c>
      <c r="P29" s="496">
        <f t="shared" si="17"/>
        <v>0</v>
      </c>
      <c r="Q29" s="496">
        <f t="shared" si="18"/>
        <v>0</v>
      </c>
      <c r="R29" s="498">
        <f t="shared" si="19"/>
        <v>0</v>
      </c>
    </row>
    <row r="30" spans="1:19" s="13" customFormat="1" ht="14.25" customHeight="1">
      <c r="A30" s="163"/>
      <c r="B30" s="163"/>
      <c r="C30" s="164"/>
      <c r="D30" s="169"/>
      <c r="E30" s="165"/>
      <c r="F30" s="166"/>
      <c r="G30" s="167"/>
      <c r="H30" s="167"/>
      <c r="I30" s="495">
        <f t="shared" si="13"/>
        <v>0</v>
      </c>
      <c r="J30" s="495">
        <f t="shared" si="0"/>
        <v>0</v>
      </c>
      <c r="K30" s="495">
        <f t="shared" si="1"/>
        <v>0</v>
      </c>
      <c r="L30" s="495">
        <f t="shared" si="14"/>
        <v>0</v>
      </c>
      <c r="M30" s="495">
        <f t="shared" si="2"/>
        <v>0</v>
      </c>
      <c r="N30" s="495">
        <f t="shared" si="15"/>
        <v>0</v>
      </c>
      <c r="O30" s="496">
        <f t="shared" si="16"/>
        <v>0</v>
      </c>
      <c r="P30" s="496">
        <f t="shared" si="17"/>
        <v>0</v>
      </c>
      <c r="Q30" s="496">
        <f t="shared" si="18"/>
        <v>0</v>
      </c>
      <c r="R30" s="498">
        <f t="shared" si="19"/>
        <v>0</v>
      </c>
    </row>
    <row r="31" spans="1:19" s="13" customFormat="1" ht="14.25" customHeight="1">
      <c r="A31" s="163"/>
      <c r="B31" s="163"/>
      <c r="C31" s="164"/>
      <c r="D31" s="169"/>
      <c r="E31" s="165"/>
      <c r="F31" s="166"/>
      <c r="G31" s="167"/>
      <c r="H31" s="497"/>
      <c r="I31" s="495"/>
      <c r="J31" s="495"/>
      <c r="K31" s="495"/>
      <c r="L31" s="495"/>
      <c r="M31" s="495"/>
      <c r="N31" s="495">
        <f t="shared" si="15"/>
        <v>0</v>
      </c>
      <c r="O31" s="496"/>
      <c r="P31" s="496"/>
      <c r="Q31" s="496"/>
      <c r="R31" s="498"/>
    </row>
    <row r="32" spans="1:19" s="13" customFormat="1" ht="3.95" customHeight="1">
      <c r="A32" s="170"/>
      <c r="B32" s="170"/>
      <c r="C32" s="171"/>
      <c r="D32" s="172"/>
      <c r="E32" s="173"/>
      <c r="F32" s="174"/>
      <c r="G32" s="175"/>
      <c r="H32" s="175"/>
      <c r="I32" s="411"/>
      <c r="J32" s="411"/>
      <c r="K32" s="411"/>
      <c r="L32" s="411"/>
      <c r="M32" s="411"/>
      <c r="N32" s="411"/>
      <c r="O32" s="412"/>
      <c r="P32" s="412"/>
      <c r="Q32" s="412"/>
      <c r="R32" s="413"/>
    </row>
    <row r="33" spans="1:18" s="13" customFormat="1" ht="14.25" customHeight="1">
      <c r="A33" s="163"/>
      <c r="B33" s="163"/>
      <c r="C33" s="164"/>
      <c r="D33" s="176" t="s">
        <v>121</v>
      </c>
      <c r="E33" s="177"/>
      <c r="F33" s="166"/>
      <c r="G33" s="178"/>
      <c r="H33" s="178"/>
      <c r="I33" s="414"/>
      <c r="J33" s="414"/>
      <c r="K33" s="414"/>
      <c r="L33" s="414"/>
      <c r="M33" s="414"/>
      <c r="N33" s="414"/>
      <c r="O33" s="415"/>
      <c r="P33" s="508">
        <f>O33</f>
        <v>0</v>
      </c>
      <c r="Q33" s="416"/>
      <c r="R33" s="498">
        <f>IF(F33=0,0,(P33+Q33)/F33)</f>
        <v>0</v>
      </c>
    </row>
    <row r="34" spans="1:18" s="13" customFormat="1">
      <c r="A34" s="179" t="s">
        <v>54</v>
      </c>
      <c r="B34" s="180" t="s">
        <v>94</v>
      </c>
      <c r="C34" s="181"/>
      <c r="D34" s="182"/>
      <c r="E34" s="173"/>
      <c r="F34" s="183">
        <f>SUM(F19:F33)</f>
        <v>0</v>
      </c>
      <c r="G34" s="175"/>
      <c r="H34" s="184"/>
      <c r="I34" s="411"/>
      <c r="J34" s="411"/>
      <c r="K34" s="411"/>
      <c r="L34" s="411"/>
      <c r="M34" s="411"/>
      <c r="N34" s="505">
        <f>SUM(N19:N33)</f>
        <v>0</v>
      </c>
      <c r="O34" s="501">
        <f>SUM(O19:O33)</f>
        <v>0</v>
      </c>
      <c r="P34" s="507">
        <f>SUM(P19:P33)</f>
        <v>0</v>
      </c>
      <c r="Q34" s="510">
        <f>SUM(Q19:Q30)</f>
        <v>0</v>
      </c>
      <c r="R34" s="511">
        <f>SUM(R19:R33)</f>
        <v>0</v>
      </c>
    </row>
    <row r="35" spans="1:18" s="13" customFormat="1">
      <c r="A35" s="179"/>
      <c r="B35" s="179"/>
      <c r="C35" s="185"/>
      <c r="D35" s="186"/>
      <c r="E35" s="187"/>
      <c r="F35" s="183"/>
      <c r="G35" s="175"/>
      <c r="H35" s="184"/>
      <c r="I35" s="411"/>
      <c r="J35" s="411"/>
      <c r="K35" s="411"/>
      <c r="L35" s="411"/>
      <c r="M35" s="411"/>
      <c r="N35" s="411" t="s">
        <v>129</v>
      </c>
      <c r="O35" s="506">
        <f>IF(F34=0,0,(SUM(O19:O33)*(100%+N17))/F34)</f>
        <v>0</v>
      </c>
      <c r="P35" s="509">
        <f>SUM(P19:P31)</f>
        <v>0</v>
      </c>
      <c r="Q35" s="507">
        <f>SUM(Q19:Q31)</f>
        <v>0</v>
      </c>
      <c r="R35" s="512">
        <f>IF(F34=0,0,(P34+Q34)/F34)</f>
        <v>0</v>
      </c>
    </row>
    <row r="36" spans="1:18" s="13" customFormat="1" hidden="1">
      <c r="A36" s="179"/>
      <c r="B36" s="179"/>
      <c r="C36" s="185"/>
      <c r="D36" s="186"/>
      <c r="E36" s="187"/>
      <c r="F36" s="183">
        <f>SUM(F19:F31)</f>
        <v>0</v>
      </c>
      <c r="G36" s="175"/>
      <c r="H36" s="184"/>
      <c r="I36" s="411"/>
      <c r="J36" s="411"/>
      <c r="K36" s="411"/>
      <c r="L36" s="411"/>
      <c r="M36" s="411"/>
      <c r="N36" s="411"/>
      <c r="O36" s="417">
        <f>SUM(O19:O31)</f>
        <v>0</v>
      </c>
      <c r="P36" s="412"/>
      <c r="Q36" s="418"/>
      <c r="R36" s="511">
        <f>SUM(R19:R31)</f>
        <v>0</v>
      </c>
    </row>
    <row r="37" spans="1:18" s="13" customFormat="1">
      <c r="A37" s="188" t="s">
        <v>55</v>
      </c>
      <c r="B37" s="179" t="s">
        <v>58</v>
      </c>
      <c r="C37" s="171"/>
      <c r="D37" s="172"/>
      <c r="E37" s="173"/>
      <c r="F37" s="174"/>
      <c r="G37" s="175"/>
      <c r="H37" s="175"/>
      <c r="I37" s="411"/>
      <c r="J37" s="411"/>
      <c r="K37" s="411"/>
      <c r="L37" s="411"/>
      <c r="M37" s="411"/>
      <c r="N37" s="411" t="s">
        <v>161</v>
      </c>
      <c r="O37" s="514">
        <f>IF(F36=0,0,(SUM(O19:O31)*(100%+N17))/F36)</f>
        <v>0</v>
      </c>
      <c r="P37" s="412"/>
      <c r="Q37" s="412"/>
      <c r="R37" s="513">
        <f>IF(F36=0,0,(P35+Q35)/F36)</f>
        <v>0</v>
      </c>
    </row>
    <row r="38" spans="1:18" s="13" customFormat="1">
      <c r="A38" s="188"/>
      <c r="B38" s="179"/>
      <c r="C38" s="171"/>
      <c r="D38" s="172"/>
      <c r="E38" s="173"/>
      <c r="F38" s="174"/>
      <c r="G38" s="175"/>
      <c r="H38" s="175"/>
      <c r="I38" s="411"/>
      <c r="J38" s="411"/>
      <c r="K38" s="411"/>
      <c r="L38" s="411"/>
      <c r="M38" s="411"/>
      <c r="N38" s="411"/>
      <c r="O38" s="504"/>
      <c r="P38" s="412"/>
      <c r="Q38" s="412"/>
      <c r="R38" s="419"/>
    </row>
    <row r="39" spans="1:18" s="13" customFormat="1">
      <c r="A39" s="189"/>
      <c r="B39" s="189"/>
      <c r="C39" s="190"/>
      <c r="D39" s="191"/>
      <c r="E39" s="192"/>
      <c r="F39" s="193"/>
      <c r="G39" s="194"/>
      <c r="H39" s="194"/>
      <c r="I39" s="495">
        <f>G39+H39</f>
        <v>0</v>
      </c>
      <c r="J39" s="495">
        <f>I39*$J$17</f>
        <v>0</v>
      </c>
      <c r="K39" s="495">
        <f>I39*12+J39</f>
        <v>0</v>
      </c>
      <c r="L39" s="495">
        <f>K39*$L$17</f>
        <v>0</v>
      </c>
      <c r="M39" s="495">
        <f>K39*$M$17</f>
        <v>0</v>
      </c>
      <c r="N39" s="495">
        <f>SUM(K39:M39)*$N$17</f>
        <v>0</v>
      </c>
      <c r="O39" s="496">
        <f>SUM(K39:M39)</f>
        <v>0</v>
      </c>
      <c r="P39" s="496">
        <f>O39*$P$17+O39</f>
        <v>0</v>
      </c>
      <c r="Q39" s="496">
        <f>ROUND(P39*$Q$17,2)</f>
        <v>0</v>
      </c>
      <c r="R39" s="498">
        <f t="shared" ref="R39:R49" si="20">IF(F39=0,0,(P39+Q39)/F39)</f>
        <v>0</v>
      </c>
    </row>
    <row r="40" spans="1:18" s="13" customFormat="1">
      <c r="A40" s="189"/>
      <c r="B40" s="189"/>
      <c r="C40" s="190"/>
      <c r="D40" s="191"/>
      <c r="E40" s="192"/>
      <c r="F40" s="193"/>
      <c r="G40" s="194"/>
      <c r="H40" s="194"/>
      <c r="I40" s="495">
        <f t="shared" ref="I40:I42" si="21">G40+H40</f>
        <v>0</v>
      </c>
      <c r="J40" s="495">
        <f t="shared" ref="J40:J42" si="22">I40*$J$17</f>
        <v>0</v>
      </c>
      <c r="K40" s="495">
        <f t="shared" ref="K40:K42" si="23">I40*12+J40</f>
        <v>0</v>
      </c>
      <c r="L40" s="495">
        <f t="shared" ref="L40:L42" si="24">K40*$L$17</f>
        <v>0</v>
      </c>
      <c r="M40" s="495">
        <f t="shared" ref="M40:M42" si="25">K40*$M$17</f>
        <v>0</v>
      </c>
      <c r="N40" s="495">
        <f t="shared" ref="N40:N42" si="26">SUM(K40:M40)*$N$17</f>
        <v>0</v>
      </c>
      <c r="O40" s="496">
        <f t="shared" ref="O40:O42" si="27">SUM(K40:M40)</f>
        <v>0</v>
      </c>
      <c r="P40" s="496">
        <f t="shared" ref="P40:P42" si="28">O40*$P$17+O40</f>
        <v>0</v>
      </c>
      <c r="Q40" s="496">
        <f t="shared" ref="Q40:Q42" si="29">ROUND(P40*$Q$17,2)</f>
        <v>0</v>
      </c>
      <c r="R40" s="498">
        <f t="shared" ref="R40:R42" si="30">IF(F40=0,0,(P40+Q40)/F40)</f>
        <v>0</v>
      </c>
    </row>
    <row r="41" spans="1:18" s="13" customFormat="1">
      <c r="A41" s="189"/>
      <c r="B41" s="189"/>
      <c r="C41" s="190"/>
      <c r="D41" s="191"/>
      <c r="E41" s="192"/>
      <c r="F41" s="193"/>
      <c r="G41" s="194"/>
      <c r="H41" s="194"/>
      <c r="I41" s="495">
        <f t="shared" si="21"/>
        <v>0</v>
      </c>
      <c r="J41" s="495">
        <f t="shared" si="22"/>
        <v>0</v>
      </c>
      <c r="K41" s="495">
        <f t="shared" si="23"/>
        <v>0</v>
      </c>
      <c r="L41" s="495">
        <f t="shared" si="24"/>
        <v>0</v>
      </c>
      <c r="M41" s="495">
        <f t="shared" si="25"/>
        <v>0</v>
      </c>
      <c r="N41" s="495">
        <f t="shared" si="26"/>
        <v>0</v>
      </c>
      <c r="O41" s="496">
        <f t="shared" si="27"/>
        <v>0</v>
      </c>
      <c r="P41" s="496">
        <f t="shared" si="28"/>
        <v>0</v>
      </c>
      <c r="Q41" s="496">
        <f t="shared" si="29"/>
        <v>0</v>
      </c>
      <c r="R41" s="498">
        <f t="shared" si="30"/>
        <v>0</v>
      </c>
    </row>
    <row r="42" spans="1:18" s="13" customFormat="1">
      <c r="A42" s="189"/>
      <c r="B42" s="189"/>
      <c r="C42" s="190"/>
      <c r="D42" s="191"/>
      <c r="E42" s="192"/>
      <c r="F42" s="193"/>
      <c r="G42" s="194"/>
      <c r="H42" s="194"/>
      <c r="I42" s="495">
        <f t="shared" si="21"/>
        <v>0</v>
      </c>
      <c r="J42" s="495">
        <f t="shared" si="22"/>
        <v>0</v>
      </c>
      <c r="K42" s="495">
        <f t="shared" si="23"/>
        <v>0</v>
      </c>
      <c r="L42" s="495">
        <f t="shared" si="24"/>
        <v>0</v>
      </c>
      <c r="M42" s="495">
        <f t="shared" si="25"/>
        <v>0</v>
      </c>
      <c r="N42" s="495">
        <f t="shared" si="26"/>
        <v>0</v>
      </c>
      <c r="O42" s="496">
        <f t="shared" si="27"/>
        <v>0</v>
      </c>
      <c r="P42" s="496">
        <f t="shared" si="28"/>
        <v>0</v>
      </c>
      <c r="Q42" s="496">
        <f t="shared" si="29"/>
        <v>0</v>
      </c>
      <c r="R42" s="498">
        <f t="shared" si="30"/>
        <v>0</v>
      </c>
    </row>
    <row r="43" spans="1:18" s="13" customFormat="1">
      <c r="A43" s="189"/>
      <c r="B43" s="189"/>
      <c r="C43" s="190"/>
      <c r="D43" s="191"/>
      <c r="E43" s="192"/>
      <c r="F43" s="193"/>
      <c r="G43" s="194"/>
      <c r="H43" s="194"/>
      <c r="I43" s="495">
        <f t="shared" ref="I43:I48" si="31">G43+H43</f>
        <v>0</v>
      </c>
      <c r="J43" s="495">
        <f t="shared" ref="J43:J48" si="32">I43*$J$17</f>
        <v>0</v>
      </c>
      <c r="K43" s="495">
        <f t="shared" ref="K43:K48" si="33">I43*12+J43</f>
        <v>0</v>
      </c>
      <c r="L43" s="495">
        <f t="shared" ref="L43:L48" si="34">K43*$L$17</f>
        <v>0</v>
      </c>
      <c r="M43" s="495">
        <f t="shared" ref="M43:M48" si="35">K43*$M$17</f>
        <v>0</v>
      </c>
      <c r="N43" s="495">
        <f t="shared" ref="N43:N51" si="36">SUM(K43:M43)*$N$17</f>
        <v>0</v>
      </c>
      <c r="O43" s="496">
        <f t="shared" ref="O43:O48" si="37">SUM(K43:M43)</f>
        <v>0</v>
      </c>
      <c r="P43" s="496">
        <f t="shared" ref="P43:P48" si="38">O43*$P$17+O43</f>
        <v>0</v>
      </c>
      <c r="Q43" s="496">
        <f t="shared" ref="Q43:Q49" si="39">ROUND(P43*$Q$17,2)</f>
        <v>0</v>
      </c>
      <c r="R43" s="498">
        <f t="shared" si="20"/>
        <v>0</v>
      </c>
    </row>
    <row r="44" spans="1:18" s="13" customFormat="1">
      <c r="A44" s="189"/>
      <c r="B44" s="189"/>
      <c r="C44" s="190"/>
      <c r="D44" s="191"/>
      <c r="E44" s="192"/>
      <c r="F44" s="193"/>
      <c r="G44" s="194"/>
      <c r="H44" s="194"/>
      <c r="I44" s="495">
        <f t="shared" si="31"/>
        <v>0</v>
      </c>
      <c r="J44" s="495">
        <f t="shared" si="32"/>
        <v>0</v>
      </c>
      <c r="K44" s="495">
        <f t="shared" si="33"/>
        <v>0</v>
      </c>
      <c r="L44" s="495">
        <f t="shared" si="34"/>
        <v>0</v>
      </c>
      <c r="M44" s="495">
        <f t="shared" si="35"/>
        <v>0</v>
      </c>
      <c r="N44" s="495">
        <f t="shared" si="36"/>
        <v>0</v>
      </c>
      <c r="O44" s="496">
        <f t="shared" si="37"/>
        <v>0</v>
      </c>
      <c r="P44" s="496">
        <f t="shared" si="38"/>
        <v>0</v>
      </c>
      <c r="Q44" s="496">
        <f t="shared" si="39"/>
        <v>0</v>
      </c>
      <c r="R44" s="498">
        <f t="shared" si="20"/>
        <v>0</v>
      </c>
    </row>
    <row r="45" spans="1:18" s="13" customFormat="1">
      <c r="A45" s="189"/>
      <c r="B45" s="189"/>
      <c r="C45" s="190"/>
      <c r="D45" s="191"/>
      <c r="E45" s="192"/>
      <c r="F45" s="193"/>
      <c r="G45" s="194"/>
      <c r="H45" s="194"/>
      <c r="I45" s="495">
        <f t="shared" si="31"/>
        <v>0</v>
      </c>
      <c r="J45" s="495">
        <f t="shared" si="32"/>
        <v>0</v>
      </c>
      <c r="K45" s="495">
        <f t="shared" si="33"/>
        <v>0</v>
      </c>
      <c r="L45" s="495">
        <f t="shared" si="34"/>
        <v>0</v>
      </c>
      <c r="M45" s="495">
        <f t="shared" si="35"/>
        <v>0</v>
      </c>
      <c r="N45" s="495">
        <f t="shared" si="36"/>
        <v>0</v>
      </c>
      <c r="O45" s="496">
        <f t="shared" si="37"/>
        <v>0</v>
      </c>
      <c r="P45" s="496">
        <f t="shared" si="38"/>
        <v>0</v>
      </c>
      <c r="Q45" s="496">
        <f t="shared" si="39"/>
        <v>0</v>
      </c>
      <c r="R45" s="498">
        <f t="shared" si="20"/>
        <v>0</v>
      </c>
    </row>
    <row r="46" spans="1:18" s="13" customFormat="1">
      <c r="A46" s="189"/>
      <c r="B46" s="189"/>
      <c r="C46" s="190"/>
      <c r="D46" s="191"/>
      <c r="E46" s="192"/>
      <c r="F46" s="193"/>
      <c r="G46" s="194"/>
      <c r="H46" s="194"/>
      <c r="I46" s="495">
        <f t="shared" si="31"/>
        <v>0</v>
      </c>
      <c r="J46" s="495">
        <f t="shared" si="32"/>
        <v>0</v>
      </c>
      <c r="K46" s="495">
        <f t="shared" si="33"/>
        <v>0</v>
      </c>
      <c r="L46" s="495">
        <f t="shared" si="34"/>
        <v>0</v>
      </c>
      <c r="M46" s="495">
        <f t="shared" si="35"/>
        <v>0</v>
      </c>
      <c r="N46" s="495">
        <f t="shared" si="36"/>
        <v>0</v>
      </c>
      <c r="O46" s="496">
        <f t="shared" si="37"/>
        <v>0</v>
      </c>
      <c r="P46" s="496">
        <f t="shared" si="38"/>
        <v>0</v>
      </c>
      <c r="Q46" s="496">
        <f t="shared" si="39"/>
        <v>0</v>
      </c>
      <c r="R46" s="498">
        <f t="shared" si="20"/>
        <v>0</v>
      </c>
    </row>
    <row r="47" spans="1:18" s="13" customFormat="1">
      <c r="A47" s="189"/>
      <c r="B47" s="189"/>
      <c r="C47" s="190"/>
      <c r="D47" s="191"/>
      <c r="E47" s="192"/>
      <c r="F47" s="193"/>
      <c r="G47" s="194"/>
      <c r="H47" s="194"/>
      <c r="I47" s="495">
        <f t="shared" si="31"/>
        <v>0</v>
      </c>
      <c r="J47" s="495">
        <f t="shared" si="32"/>
        <v>0</v>
      </c>
      <c r="K47" s="495">
        <f t="shared" si="33"/>
        <v>0</v>
      </c>
      <c r="L47" s="495">
        <f t="shared" si="34"/>
        <v>0</v>
      </c>
      <c r="M47" s="495">
        <f t="shared" si="35"/>
        <v>0</v>
      </c>
      <c r="N47" s="495">
        <f t="shared" si="36"/>
        <v>0</v>
      </c>
      <c r="O47" s="496">
        <f t="shared" si="37"/>
        <v>0</v>
      </c>
      <c r="P47" s="496">
        <f t="shared" si="38"/>
        <v>0</v>
      </c>
      <c r="Q47" s="496">
        <f t="shared" si="39"/>
        <v>0</v>
      </c>
      <c r="R47" s="498">
        <f t="shared" si="20"/>
        <v>0</v>
      </c>
    </row>
    <row r="48" spans="1:18" s="13" customFormat="1">
      <c r="A48" s="189"/>
      <c r="B48" s="189"/>
      <c r="C48" s="190"/>
      <c r="D48" s="191"/>
      <c r="E48" s="192"/>
      <c r="F48" s="193"/>
      <c r="G48" s="194"/>
      <c r="H48" s="194"/>
      <c r="I48" s="495">
        <f t="shared" si="31"/>
        <v>0</v>
      </c>
      <c r="J48" s="495">
        <f t="shared" si="32"/>
        <v>0</v>
      </c>
      <c r="K48" s="495">
        <f t="shared" si="33"/>
        <v>0</v>
      </c>
      <c r="L48" s="495">
        <f t="shared" si="34"/>
        <v>0</v>
      </c>
      <c r="M48" s="495">
        <f t="shared" si="35"/>
        <v>0</v>
      </c>
      <c r="N48" s="495">
        <f t="shared" si="36"/>
        <v>0</v>
      </c>
      <c r="O48" s="496">
        <f t="shared" si="37"/>
        <v>0</v>
      </c>
      <c r="P48" s="496">
        <f t="shared" si="38"/>
        <v>0</v>
      </c>
      <c r="Q48" s="496">
        <f t="shared" si="39"/>
        <v>0</v>
      </c>
      <c r="R48" s="498">
        <f t="shared" si="20"/>
        <v>0</v>
      </c>
    </row>
    <row r="49" spans="1:18" s="13" customFormat="1">
      <c r="A49" s="189"/>
      <c r="B49" s="189"/>
      <c r="C49" s="190"/>
      <c r="D49" s="191"/>
      <c r="E49" s="192"/>
      <c r="F49" s="193"/>
      <c r="G49" s="194"/>
      <c r="H49" s="194"/>
      <c r="I49" s="495">
        <f>G49+H49</f>
        <v>0</v>
      </c>
      <c r="J49" s="495">
        <f>I49*$J$17</f>
        <v>0</v>
      </c>
      <c r="K49" s="495">
        <f>I49*12+J49</f>
        <v>0</v>
      </c>
      <c r="L49" s="495">
        <f>K49*$L$17</f>
        <v>0</v>
      </c>
      <c r="M49" s="495">
        <f>K49*$M$17</f>
        <v>0</v>
      </c>
      <c r="N49" s="495">
        <f t="shared" si="36"/>
        <v>0</v>
      </c>
      <c r="O49" s="496">
        <f>SUM(K49:M49)</f>
        <v>0</v>
      </c>
      <c r="P49" s="496">
        <f>O49*$P$17+O49</f>
        <v>0</v>
      </c>
      <c r="Q49" s="496">
        <f t="shared" si="39"/>
        <v>0</v>
      </c>
      <c r="R49" s="498">
        <f t="shared" si="20"/>
        <v>0</v>
      </c>
    </row>
    <row r="50" spans="1:18" s="13" customFormat="1">
      <c r="A50" s="189"/>
      <c r="B50" s="189"/>
      <c r="C50" s="190"/>
      <c r="D50" s="191"/>
      <c r="E50" s="192"/>
      <c r="F50" s="193"/>
      <c r="G50" s="194"/>
      <c r="H50" s="194"/>
      <c r="I50" s="408"/>
      <c r="J50" s="408"/>
      <c r="K50" s="408"/>
      <c r="L50" s="408"/>
      <c r="M50" s="408"/>
      <c r="N50" s="495">
        <f t="shared" si="36"/>
        <v>0</v>
      </c>
      <c r="O50" s="409"/>
      <c r="P50" s="409"/>
      <c r="Q50" s="409"/>
      <c r="R50" s="410"/>
    </row>
    <row r="51" spans="1:18" s="13" customFormat="1">
      <c r="A51" s="189"/>
      <c r="B51" s="189"/>
      <c r="C51" s="190"/>
      <c r="D51" s="191"/>
      <c r="E51" s="192"/>
      <c r="F51" s="193"/>
      <c r="G51" s="194"/>
      <c r="H51" s="194"/>
      <c r="I51" s="408"/>
      <c r="J51" s="408"/>
      <c r="K51" s="408"/>
      <c r="L51" s="408"/>
      <c r="M51" s="408"/>
      <c r="N51" s="495">
        <f t="shared" si="36"/>
        <v>0</v>
      </c>
      <c r="O51" s="409"/>
      <c r="P51" s="409"/>
      <c r="Q51" s="409"/>
      <c r="R51" s="410"/>
    </row>
    <row r="52" spans="1:18" s="13" customFormat="1" ht="3.95" customHeight="1">
      <c r="A52" s="170"/>
      <c r="B52" s="170"/>
      <c r="C52" s="171"/>
      <c r="D52" s="172"/>
      <c r="E52" s="173"/>
      <c r="F52" s="174"/>
      <c r="G52" s="175"/>
      <c r="H52" s="175"/>
      <c r="I52" s="411"/>
      <c r="J52" s="411"/>
      <c r="K52" s="411"/>
      <c r="L52" s="411"/>
      <c r="M52" s="411"/>
      <c r="N52" s="411"/>
      <c r="O52" s="412"/>
      <c r="P52" s="412"/>
      <c r="Q52" s="412"/>
      <c r="R52" s="413"/>
    </row>
    <row r="53" spans="1:18" s="13" customFormat="1">
      <c r="A53" s="189"/>
      <c r="B53" s="189"/>
      <c r="C53" s="190"/>
      <c r="D53" s="176" t="s">
        <v>121</v>
      </c>
      <c r="E53" s="177"/>
      <c r="F53" s="193"/>
      <c r="G53" s="178"/>
      <c r="H53" s="178"/>
      <c r="I53" s="414"/>
      <c r="J53" s="414"/>
      <c r="K53" s="414"/>
      <c r="L53" s="414"/>
      <c r="M53" s="414"/>
      <c r="N53" s="414"/>
      <c r="O53" s="420"/>
      <c r="P53" s="508">
        <f>O53</f>
        <v>0</v>
      </c>
      <c r="Q53" s="416"/>
      <c r="R53" s="498">
        <f t="shared" ref="R53" si="40">IF(F53=0,0,(P53+Q53)/F53)</f>
        <v>0</v>
      </c>
    </row>
    <row r="54" spans="1:18" s="15" customFormat="1">
      <c r="A54" s="179" t="s">
        <v>56</v>
      </c>
      <c r="B54" s="195" t="s">
        <v>95</v>
      </c>
      <c r="C54" s="196"/>
      <c r="D54" s="197"/>
      <c r="E54" s="173"/>
      <c r="F54" s="183">
        <f>SUM(F39:F53)</f>
        <v>0</v>
      </c>
      <c r="G54" s="175"/>
      <c r="H54" s="184"/>
      <c r="I54" s="411"/>
      <c r="J54" s="411"/>
      <c r="K54" s="411"/>
      <c r="L54" s="411"/>
      <c r="M54" s="411"/>
      <c r="N54" s="505">
        <f>SUM(N39:N53)</f>
        <v>0</v>
      </c>
      <c r="O54" s="503">
        <f>SUM(O39:O53)</f>
        <v>0</v>
      </c>
      <c r="P54" s="507">
        <f>SUM(P39:P53)</f>
        <v>0</v>
      </c>
      <c r="Q54" s="507">
        <f>SUM(Q39:Q53)</f>
        <v>0</v>
      </c>
      <c r="R54" s="503">
        <f>SUM(R39:R53)</f>
        <v>0</v>
      </c>
    </row>
    <row r="55" spans="1:18">
      <c r="I55" s="421"/>
      <c r="J55" s="421"/>
      <c r="K55" s="421"/>
      <c r="L55" s="421"/>
      <c r="M55" s="421"/>
      <c r="N55" s="411" t="s">
        <v>129</v>
      </c>
      <c r="O55" s="506">
        <f>IF(F54=0,0,(SUM(O39:O53)*(100%+N17))/F54)</f>
        <v>0</v>
      </c>
      <c r="P55" s="509">
        <f>SUM(P39:P51)</f>
        <v>0</v>
      </c>
      <c r="Q55" s="507">
        <f>SUM(Q39:Q51)</f>
        <v>0</v>
      </c>
      <c r="R55" s="517">
        <f>IF(F54=0,0,(P54+Q54)/F54)</f>
        <v>0</v>
      </c>
    </row>
    <row r="56" spans="1:18" hidden="1">
      <c r="B56" s="199"/>
      <c r="C56" s="199"/>
      <c r="D56" s="199"/>
      <c r="E56" s="199"/>
      <c r="F56" s="200">
        <f>SUM(F39:F51)</f>
        <v>0</v>
      </c>
      <c r="G56" s="201"/>
      <c r="H56" s="202"/>
      <c r="I56" s="422"/>
      <c r="J56" s="422"/>
      <c r="K56" s="422"/>
      <c r="L56" s="422"/>
      <c r="M56" s="422"/>
      <c r="N56" s="423"/>
      <c r="O56" s="515">
        <f>SUM(O39:O51)</f>
        <v>0</v>
      </c>
      <c r="P56" s="424"/>
      <c r="Q56" s="425"/>
      <c r="R56" s="511">
        <f>SUM(R39:R51)</f>
        <v>0</v>
      </c>
    </row>
    <row r="57" spans="1:18">
      <c r="A57" s="188" t="s">
        <v>57</v>
      </c>
      <c r="B57" s="217" t="s">
        <v>181</v>
      </c>
      <c r="C57" s="218"/>
      <c r="D57" s="218"/>
      <c r="E57" s="218"/>
      <c r="F57" s="219"/>
      <c r="G57" s="220"/>
      <c r="H57" s="220"/>
      <c r="I57" s="426"/>
      <c r="J57" s="426"/>
      <c r="K57" s="426"/>
      <c r="L57" s="426"/>
      <c r="M57" s="426"/>
      <c r="N57" s="426" t="s">
        <v>161</v>
      </c>
      <c r="O57" s="516">
        <f>IF(F56=0,0,(SUM(O39:O51)*(100%+N17))/F56)</f>
        <v>0</v>
      </c>
      <c r="P57" s="427"/>
      <c r="Q57" s="427"/>
      <c r="R57" s="512">
        <f>IF(F56=0,0,(P55+Q55)/F56)</f>
        <v>0</v>
      </c>
    </row>
    <row r="58" spans="1:18">
      <c r="B58" s="218"/>
      <c r="C58" s="221"/>
      <c r="D58" s="222"/>
      <c r="E58" s="223"/>
      <c r="F58" s="219"/>
      <c r="G58" s="220"/>
      <c r="H58" s="220"/>
      <c r="I58" s="426"/>
      <c r="J58" s="426"/>
      <c r="K58" s="426"/>
      <c r="L58" s="426"/>
      <c r="M58" s="426"/>
      <c r="N58" s="426"/>
      <c r="O58" s="427"/>
      <c r="P58" s="427"/>
      <c r="Q58" s="427"/>
      <c r="R58" s="421"/>
    </row>
    <row r="59" spans="1:18">
      <c r="A59" s="203"/>
      <c r="B59" s="203"/>
      <c r="C59" s="205"/>
      <c r="D59" s="203"/>
      <c r="E59" s="206"/>
      <c r="F59" s="207"/>
      <c r="G59" s="208"/>
      <c r="H59" s="208"/>
      <c r="I59" s="499">
        <f t="shared" ref="I59:I64" si="41">G59+H59</f>
        <v>0</v>
      </c>
      <c r="J59" s="499">
        <f>I59*$J$17</f>
        <v>0</v>
      </c>
      <c r="K59" s="499">
        <f>I59*12+J59</f>
        <v>0</v>
      </c>
      <c r="L59" s="499">
        <f>K59*$L$17</f>
        <v>0</v>
      </c>
      <c r="M59" s="499">
        <f>K59*$M$17</f>
        <v>0</v>
      </c>
      <c r="N59" s="499">
        <f t="shared" ref="N59:N64" si="42">SUM(K59:M59)*$N$17</f>
        <v>0</v>
      </c>
      <c r="O59" s="500">
        <f>SUM(K59:M59)</f>
        <v>0</v>
      </c>
      <c r="P59" s="500">
        <f>O59*$P$17+O59</f>
        <v>0</v>
      </c>
      <c r="Q59" s="500">
        <f>ROUND(P59*$Q$17,2)</f>
        <v>0</v>
      </c>
      <c r="R59" s="498">
        <f>IF(F59=0,0,(P59+Q59)/F59)</f>
        <v>0</v>
      </c>
    </row>
    <row r="60" spans="1:18">
      <c r="A60" s="203"/>
      <c r="B60" s="203"/>
      <c r="C60" s="205"/>
      <c r="D60" s="203"/>
      <c r="E60" s="206"/>
      <c r="F60" s="207"/>
      <c r="G60" s="208"/>
      <c r="H60" s="208"/>
      <c r="I60" s="499">
        <f t="shared" si="41"/>
        <v>0</v>
      </c>
      <c r="J60" s="499">
        <f t="shared" ref="J60:J61" si="43">I60*$J$17</f>
        <v>0</v>
      </c>
      <c r="K60" s="499">
        <f t="shared" ref="K60:K61" si="44">I60*12+J60</f>
        <v>0</v>
      </c>
      <c r="L60" s="499">
        <f t="shared" ref="L60:L61" si="45">K60*$L$17</f>
        <v>0</v>
      </c>
      <c r="M60" s="499">
        <f t="shared" ref="M60:M61" si="46">K60*$M$17</f>
        <v>0</v>
      </c>
      <c r="N60" s="499">
        <f t="shared" ref="N60:N61" si="47">SUM(K60:M60)*$N$17</f>
        <v>0</v>
      </c>
      <c r="O60" s="500">
        <f t="shared" ref="O60:O61" si="48">SUM(K60:M60)</f>
        <v>0</v>
      </c>
      <c r="P60" s="500">
        <f t="shared" ref="P60:P61" si="49">O60*$P$17+O60</f>
        <v>0</v>
      </c>
      <c r="Q60" s="500">
        <f t="shared" ref="Q60:Q61" si="50">ROUND(P60*$Q$17,2)</f>
        <v>0</v>
      </c>
      <c r="R60" s="498">
        <f>IF(F60=0,0,(P60+Q60)/F60)</f>
        <v>0</v>
      </c>
    </row>
    <row r="61" spans="1:18">
      <c r="A61" s="203"/>
      <c r="B61" s="203"/>
      <c r="C61" s="205"/>
      <c r="D61" s="203"/>
      <c r="E61" s="206"/>
      <c r="F61" s="207"/>
      <c r="G61" s="208"/>
      <c r="H61" s="208"/>
      <c r="I61" s="499">
        <f t="shared" si="41"/>
        <v>0</v>
      </c>
      <c r="J61" s="499">
        <f t="shared" si="43"/>
        <v>0</v>
      </c>
      <c r="K61" s="499">
        <f t="shared" si="44"/>
        <v>0</v>
      </c>
      <c r="L61" s="499">
        <f t="shared" si="45"/>
        <v>0</v>
      </c>
      <c r="M61" s="499">
        <f t="shared" si="46"/>
        <v>0</v>
      </c>
      <c r="N61" s="499">
        <f t="shared" si="47"/>
        <v>0</v>
      </c>
      <c r="O61" s="500">
        <f t="shared" si="48"/>
        <v>0</v>
      </c>
      <c r="P61" s="500">
        <f t="shared" si="49"/>
        <v>0</v>
      </c>
      <c r="Q61" s="500">
        <f t="shared" si="50"/>
        <v>0</v>
      </c>
      <c r="R61" s="498">
        <f>IF(F61=0,0,(P61+Q61)/F61)</f>
        <v>0</v>
      </c>
    </row>
    <row r="62" spans="1:18">
      <c r="A62" s="204"/>
      <c r="B62" s="204"/>
      <c r="C62" s="205"/>
      <c r="D62" s="203"/>
      <c r="E62" s="206"/>
      <c r="F62" s="207"/>
      <c r="G62" s="208"/>
      <c r="H62" s="208"/>
      <c r="I62" s="495">
        <f t="shared" si="41"/>
        <v>0</v>
      </c>
      <c r="J62" s="495">
        <f>I62*$J$17</f>
        <v>0</v>
      </c>
      <c r="K62" s="495">
        <f>I62*12+J62</f>
        <v>0</v>
      </c>
      <c r="L62" s="495">
        <f>K62*$L$17</f>
        <v>0</v>
      </c>
      <c r="M62" s="495">
        <f>K62*$M$17</f>
        <v>0</v>
      </c>
      <c r="N62" s="495">
        <f t="shared" si="42"/>
        <v>0</v>
      </c>
      <c r="O62" s="496">
        <f>SUM(K62:M62)</f>
        <v>0</v>
      </c>
      <c r="P62" s="496">
        <f>O62*$P$17+O62</f>
        <v>0</v>
      </c>
      <c r="Q62" s="496">
        <f>ROUND(P62*$Q$17,2)</f>
        <v>0</v>
      </c>
      <c r="R62" s="498">
        <f t="shared" ref="R62:R64" si="51">IF(F62=0,0,(P62+Q62)/F62)</f>
        <v>0</v>
      </c>
    </row>
    <row r="63" spans="1:18">
      <c r="A63" s="209"/>
      <c r="B63" s="204"/>
      <c r="C63" s="205"/>
      <c r="D63" s="203"/>
      <c r="E63" s="210"/>
      <c r="F63" s="207"/>
      <c r="G63" s="208"/>
      <c r="H63" s="208"/>
      <c r="I63" s="495">
        <f t="shared" si="41"/>
        <v>0</v>
      </c>
      <c r="J63" s="495">
        <f>I63*$J$17</f>
        <v>0</v>
      </c>
      <c r="K63" s="495">
        <f>I63*12+J63</f>
        <v>0</v>
      </c>
      <c r="L63" s="495">
        <f>K63*$L$17</f>
        <v>0</v>
      </c>
      <c r="M63" s="495">
        <f>K63*$M$17</f>
        <v>0</v>
      </c>
      <c r="N63" s="495">
        <f t="shared" si="42"/>
        <v>0</v>
      </c>
      <c r="O63" s="496">
        <f>SUM(K63:M63)</f>
        <v>0</v>
      </c>
      <c r="P63" s="496">
        <f>O63*$P$17+O63</f>
        <v>0</v>
      </c>
      <c r="Q63" s="496">
        <f>ROUND(P63*$Q$17,2)</f>
        <v>0</v>
      </c>
      <c r="R63" s="498">
        <f t="shared" si="51"/>
        <v>0</v>
      </c>
    </row>
    <row r="64" spans="1:18">
      <c r="A64" s="209"/>
      <c r="B64" s="204"/>
      <c r="C64" s="205"/>
      <c r="D64" s="203"/>
      <c r="E64" s="210"/>
      <c r="F64" s="207"/>
      <c r="G64" s="208"/>
      <c r="H64" s="208"/>
      <c r="I64" s="495">
        <f t="shared" si="41"/>
        <v>0</v>
      </c>
      <c r="J64" s="495">
        <f>I64*$J$17</f>
        <v>0</v>
      </c>
      <c r="K64" s="495">
        <f>I64*12+J64</f>
        <v>0</v>
      </c>
      <c r="L64" s="495">
        <f>K64*$L$17</f>
        <v>0</v>
      </c>
      <c r="M64" s="495">
        <f>K64*$M$17</f>
        <v>0</v>
      </c>
      <c r="N64" s="495">
        <f t="shared" si="42"/>
        <v>0</v>
      </c>
      <c r="O64" s="496">
        <f>SUM(K64:M64)</f>
        <v>0</v>
      </c>
      <c r="P64" s="496">
        <f>O64*$P$17+O64</f>
        <v>0</v>
      </c>
      <c r="Q64" s="496">
        <f>ROUND(P64*$Q$17,2)</f>
        <v>0</v>
      </c>
      <c r="R64" s="501">
        <f t="shared" si="51"/>
        <v>0</v>
      </c>
    </row>
    <row r="65" spans="1:18">
      <c r="A65" s="179" t="s">
        <v>56</v>
      </c>
      <c r="B65" s="211" t="s">
        <v>93</v>
      </c>
      <c r="C65" s="211"/>
      <c r="D65" s="211"/>
      <c r="E65" s="212"/>
      <c r="F65" s="183">
        <f>SUM(F59:F64)</f>
        <v>0</v>
      </c>
      <c r="G65" s="184"/>
      <c r="H65" s="184"/>
      <c r="I65" s="428"/>
      <c r="J65" s="428"/>
      <c r="K65" s="428"/>
      <c r="L65" s="428"/>
      <c r="M65" s="428"/>
      <c r="N65" s="518">
        <f>SUM(N59:N64)</f>
        <v>0</v>
      </c>
      <c r="O65" s="519">
        <f>SUM(O59:O64)</f>
        <v>0</v>
      </c>
      <c r="P65" s="507">
        <f>SUM(P59:P64)</f>
        <v>0</v>
      </c>
      <c r="Q65" s="507">
        <f>SUM(Q59:Q64)</f>
        <v>0</v>
      </c>
      <c r="R65" s="519">
        <f>SUM(R59:R64)</f>
        <v>0</v>
      </c>
    </row>
    <row r="66" spans="1:18">
      <c r="B66" s="179"/>
      <c r="C66" s="185"/>
      <c r="D66" s="186"/>
      <c r="E66" s="187"/>
      <c r="F66" s="183"/>
      <c r="G66" s="184"/>
      <c r="H66" s="184"/>
      <c r="I66" s="428"/>
      <c r="J66" s="418"/>
      <c r="K66" s="418"/>
      <c r="L66" s="418"/>
      <c r="M66" s="418"/>
      <c r="N66" s="507"/>
      <c r="O66" s="520">
        <f>IF(F65=0,0,(SUM(O59:O64)*(100%+N17))/F65)</f>
        <v>0</v>
      </c>
      <c r="P66" s="507"/>
      <c r="Q66" s="521"/>
      <c r="R66" s="517">
        <f>IF(F65=0,0,(P65+Q65)/F65)</f>
        <v>0</v>
      </c>
    </row>
    <row r="67" spans="1:18">
      <c r="B67" s="179"/>
      <c r="C67" s="185"/>
      <c r="D67" s="186"/>
      <c r="E67" s="187"/>
      <c r="F67" s="183"/>
      <c r="G67" s="184"/>
      <c r="H67" s="184"/>
      <c r="I67" s="428"/>
      <c r="J67" s="418"/>
      <c r="K67" s="418"/>
      <c r="L67" s="418"/>
      <c r="M67" s="418"/>
      <c r="N67" s="418"/>
      <c r="O67" s="418"/>
      <c r="P67" s="418"/>
      <c r="Q67" s="421"/>
      <c r="R67" s="421"/>
    </row>
    <row r="68" spans="1:18">
      <c r="B68" s="179"/>
      <c r="C68" s="185"/>
      <c r="D68" s="186"/>
      <c r="E68" s="187"/>
      <c r="F68" s="183"/>
      <c r="G68" s="184"/>
      <c r="H68" s="184"/>
      <c r="I68" s="428"/>
      <c r="J68" s="418"/>
      <c r="K68" s="418"/>
      <c r="L68" s="418"/>
      <c r="M68" s="418"/>
      <c r="N68" s="418"/>
      <c r="O68" s="418"/>
      <c r="P68" s="418"/>
      <c r="Q68" s="421"/>
      <c r="R68" s="421"/>
    </row>
    <row r="69" spans="1:18">
      <c r="A69" s="188" t="s">
        <v>122</v>
      </c>
      <c r="B69" s="179" t="s">
        <v>143</v>
      </c>
      <c r="C69" s="171"/>
      <c r="D69" s="172"/>
      <c r="E69" s="173"/>
      <c r="F69" s="174"/>
      <c r="G69" s="175"/>
      <c r="H69" s="175"/>
      <c r="I69" s="411"/>
      <c r="J69" s="411"/>
      <c r="K69" s="411"/>
      <c r="L69" s="411"/>
      <c r="M69" s="411"/>
      <c r="N69" s="411"/>
      <c r="O69" s="412"/>
      <c r="P69" s="412"/>
      <c r="Q69" s="412"/>
      <c r="R69" s="421"/>
    </row>
    <row r="70" spans="1:18">
      <c r="A70" s="203"/>
      <c r="B70" s="203"/>
      <c r="C70" s="205"/>
      <c r="D70" s="203"/>
      <c r="E70" s="206"/>
      <c r="F70" s="207"/>
      <c r="G70" s="208"/>
      <c r="H70" s="208"/>
      <c r="I70" s="495">
        <f>G70+H70</f>
        <v>0</v>
      </c>
      <c r="J70" s="495">
        <f>I70*$J$17</f>
        <v>0</v>
      </c>
      <c r="K70" s="495">
        <f>I70*12+J70</f>
        <v>0</v>
      </c>
      <c r="L70" s="495">
        <f>K70*$L$17</f>
        <v>0</v>
      </c>
      <c r="M70" s="495">
        <f>K70*$M$17</f>
        <v>0</v>
      </c>
      <c r="N70" s="495">
        <f t="shared" ref="N70:N75" si="52">SUM(K70:M70)*$N$17</f>
        <v>0</v>
      </c>
      <c r="O70" s="496">
        <f>SUM(K70:M70)</f>
        <v>0</v>
      </c>
      <c r="P70" s="496">
        <f>O70*$P$17+O70</f>
        <v>0</v>
      </c>
      <c r="Q70" s="496">
        <f>ROUND(P70*$Q$17,2)</f>
        <v>0</v>
      </c>
      <c r="R70" s="498">
        <f t="shared" ref="R70:R75" si="53">IF(F70=0,0,(P70+Q70)/F70)</f>
        <v>0</v>
      </c>
    </row>
    <row r="71" spans="1:18">
      <c r="A71" s="203"/>
      <c r="B71" s="203"/>
      <c r="C71" s="205"/>
      <c r="D71" s="203"/>
      <c r="E71" s="206"/>
      <c r="F71" s="207"/>
      <c r="G71" s="208"/>
      <c r="H71" s="208"/>
      <c r="I71" s="495">
        <f t="shared" ref="I71:I72" si="54">G71+H71</f>
        <v>0</v>
      </c>
      <c r="J71" s="495">
        <f t="shared" ref="J71:J72" si="55">I71*$J$17</f>
        <v>0</v>
      </c>
      <c r="K71" s="495">
        <f t="shared" ref="K71:K72" si="56">I71*12+J71</f>
        <v>0</v>
      </c>
      <c r="L71" s="495">
        <f t="shared" ref="L71:L72" si="57">K71*$L$17</f>
        <v>0</v>
      </c>
      <c r="M71" s="495">
        <f t="shared" ref="M71:M72" si="58">K71*$M$17</f>
        <v>0</v>
      </c>
      <c r="N71" s="495">
        <f t="shared" ref="N71:N72" si="59">SUM(K71:M71)*$N$17</f>
        <v>0</v>
      </c>
      <c r="O71" s="496">
        <f t="shared" ref="O71:O72" si="60">SUM(K71:M71)</f>
        <v>0</v>
      </c>
      <c r="P71" s="496">
        <f t="shared" ref="P71:P72" si="61">O71*$P$17+O71</f>
        <v>0</v>
      </c>
      <c r="Q71" s="496">
        <f t="shared" ref="Q71:Q72" si="62">ROUND(P71*$Q$17,2)</f>
        <v>0</v>
      </c>
      <c r="R71" s="498">
        <f t="shared" ref="R71:R72" si="63">IF(F71=0,0,(P71+Q71)/F71)</f>
        <v>0</v>
      </c>
    </row>
    <row r="72" spans="1:18">
      <c r="A72" s="203"/>
      <c r="B72" s="203"/>
      <c r="C72" s="205"/>
      <c r="D72" s="203"/>
      <c r="E72" s="206"/>
      <c r="F72" s="207"/>
      <c r="G72" s="208"/>
      <c r="H72" s="208"/>
      <c r="I72" s="495">
        <f t="shared" si="54"/>
        <v>0</v>
      </c>
      <c r="J72" s="495">
        <f t="shared" si="55"/>
        <v>0</v>
      </c>
      <c r="K72" s="495">
        <f t="shared" si="56"/>
        <v>0</v>
      </c>
      <c r="L72" s="495">
        <f t="shared" si="57"/>
        <v>0</v>
      </c>
      <c r="M72" s="495">
        <f t="shared" si="58"/>
        <v>0</v>
      </c>
      <c r="N72" s="495">
        <f t="shared" si="59"/>
        <v>0</v>
      </c>
      <c r="O72" s="496">
        <f t="shared" si="60"/>
        <v>0</v>
      </c>
      <c r="P72" s="496">
        <f t="shared" si="61"/>
        <v>0</v>
      </c>
      <c r="Q72" s="496">
        <f t="shared" si="62"/>
        <v>0</v>
      </c>
      <c r="R72" s="498">
        <f t="shared" si="63"/>
        <v>0</v>
      </c>
    </row>
    <row r="73" spans="1:18">
      <c r="A73" s="204"/>
      <c r="B73" s="204"/>
      <c r="C73" s="205"/>
      <c r="D73" s="203"/>
      <c r="E73" s="206"/>
      <c r="F73" s="207"/>
      <c r="G73" s="208"/>
      <c r="H73" s="208"/>
      <c r="I73" s="495">
        <f>G73+H73</f>
        <v>0</v>
      </c>
      <c r="J73" s="495">
        <f>I73*$J$17</f>
        <v>0</v>
      </c>
      <c r="K73" s="495">
        <f>I73*12+J73</f>
        <v>0</v>
      </c>
      <c r="L73" s="495">
        <f>K73*$L$17</f>
        <v>0</v>
      </c>
      <c r="M73" s="495">
        <f>K73*$M$17</f>
        <v>0</v>
      </c>
      <c r="N73" s="495">
        <f t="shared" si="52"/>
        <v>0</v>
      </c>
      <c r="O73" s="496">
        <f>SUM(K73:M73)</f>
        <v>0</v>
      </c>
      <c r="P73" s="496">
        <f>O73*$P$17+O73</f>
        <v>0</v>
      </c>
      <c r="Q73" s="496">
        <f>ROUND(P73*$Q$17,2)</f>
        <v>0</v>
      </c>
      <c r="R73" s="498">
        <f t="shared" si="53"/>
        <v>0</v>
      </c>
    </row>
    <row r="74" spans="1:18">
      <c r="A74" s="209"/>
      <c r="B74" s="204"/>
      <c r="C74" s="205"/>
      <c r="D74" s="203"/>
      <c r="E74" s="210"/>
      <c r="F74" s="207"/>
      <c r="G74" s="208"/>
      <c r="H74" s="208"/>
      <c r="I74" s="495">
        <f>G74+H74</f>
        <v>0</v>
      </c>
      <c r="J74" s="495">
        <f>I74*$J$17</f>
        <v>0</v>
      </c>
      <c r="K74" s="495">
        <f>I74*12+J74</f>
        <v>0</v>
      </c>
      <c r="L74" s="495">
        <f>K74*$L$17</f>
        <v>0</v>
      </c>
      <c r="M74" s="495">
        <f>K74*$M$17</f>
        <v>0</v>
      </c>
      <c r="N74" s="495">
        <f t="shared" si="52"/>
        <v>0</v>
      </c>
      <c r="O74" s="496">
        <f>SUM(K74:M74)</f>
        <v>0</v>
      </c>
      <c r="P74" s="496">
        <f>O74*$P$17+O74</f>
        <v>0</v>
      </c>
      <c r="Q74" s="496">
        <f>ROUND(P74*$Q$17,2)</f>
        <v>0</v>
      </c>
      <c r="R74" s="498">
        <f t="shared" si="53"/>
        <v>0</v>
      </c>
    </row>
    <row r="75" spans="1:18">
      <c r="A75" s="209"/>
      <c r="B75" s="204"/>
      <c r="C75" s="205"/>
      <c r="D75" s="203"/>
      <c r="E75" s="210"/>
      <c r="F75" s="207"/>
      <c r="G75" s="208"/>
      <c r="H75" s="208"/>
      <c r="I75" s="495">
        <f>G75+H75</f>
        <v>0</v>
      </c>
      <c r="J75" s="495">
        <f>I75*$J$17</f>
        <v>0</v>
      </c>
      <c r="K75" s="495">
        <f>I75*12+J75</f>
        <v>0</v>
      </c>
      <c r="L75" s="495">
        <f>K75*$L$17</f>
        <v>0</v>
      </c>
      <c r="M75" s="495">
        <f>K75*$M$17</f>
        <v>0</v>
      </c>
      <c r="N75" s="495">
        <f t="shared" si="52"/>
        <v>0</v>
      </c>
      <c r="O75" s="496">
        <f>SUM(K75:M75)</f>
        <v>0</v>
      </c>
      <c r="P75" s="496">
        <f>O75*$P$17+O75</f>
        <v>0</v>
      </c>
      <c r="Q75" s="496">
        <f>ROUND(P75*$Q$17,2)</f>
        <v>0</v>
      </c>
      <c r="R75" s="501">
        <f t="shared" si="53"/>
        <v>0</v>
      </c>
    </row>
    <row r="76" spans="1:18">
      <c r="A76" s="179" t="s">
        <v>56</v>
      </c>
      <c r="B76" s="211" t="s">
        <v>93</v>
      </c>
      <c r="C76" s="211"/>
      <c r="D76" s="211"/>
      <c r="E76" s="212"/>
      <c r="F76" s="183">
        <f>SUM(F70:F75)</f>
        <v>0</v>
      </c>
      <c r="G76" s="184"/>
      <c r="H76" s="184"/>
      <c r="I76" s="428"/>
      <c r="J76" s="428"/>
      <c r="K76" s="428"/>
      <c r="L76" s="428"/>
      <c r="M76" s="428"/>
      <c r="N76" s="518">
        <f>SUM(N70:N75)</f>
        <v>0</v>
      </c>
      <c r="O76" s="519">
        <f>SUM(O70:O75)</f>
        <v>0</v>
      </c>
      <c r="P76" s="507">
        <f>SUM(P70:P75)</f>
        <v>0</v>
      </c>
      <c r="Q76" s="507">
        <f>SUM(Q70:Q75)</f>
        <v>0</v>
      </c>
      <c r="R76" s="519">
        <f>SUM(R70:R75)</f>
        <v>0</v>
      </c>
    </row>
    <row r="77" spans="1:18">
      <c r="I77" s="421"/>
      <c r="J77" s="421"/>
      <c r="K77" s="421"/>
      <c r="L77" s="421"/>
      <c r="M77" s="421"/>
      <c r="N77" s="421"/>
      <c r="O77" s="520">
        <f>IF(F76=0,0,(SUM(O70:O75)*(100%+N17)/F76))</f>
        <v>0</v>
      </c>
      <c r="P77" s="421"/>
      <c r="Q77" s="421"/>
      <c r="R77" s="517">
        <f>IF(F76=0,0,(P76+Q76)/F76)</f>
        <v>0</v>
      </c>
    </row>
    <row r="78" spans="1:18">
      <c r="I78" s="421"/>
      <c r="J78" s="421"/>
      <c r="K78" s="421"/>
      <c r="L78" s="421"/>
      <c r="M78" s="421"/>
      <c r="N78" s="421"/>
      <c r="O78" s="421"/>
      <c r="P78" s="421"/>
      <c r="Q78" s="421"/>
      <c r="R78" s="421"/>
    </row>
    <row r="79" spans="1:18">
      <c r="A79" s="213" t="s">
        <v>59</v>
      </c>
      <c r="B79" s="214"/>
      <c r="C79" s="214"/>
      <c r="D79" s="215"/>
      <c r="F79" s="216">
        <f>F54+F34+F65+F76</f>
        <v>0</v>
      </c>
      <c r="I79" s="421"/>
      <c r="J79" s="421"/>
      <c r="K79" s="421"/>
      <c r="L79" s="421"/>
      <c r="M79" s="421"/>
      <c r="N79" s="421"/>
      <c r="O79" s="421"/>
      <c r="P79" s="514">
        <f>P34+P54+P65+P76</f>
        <v>0</v>
      </c>
      <c r="Q79" s="514">
        <f>Q34+Q54+Q65+Q76</f>
        <v>0</v>
      </c>
      <c r="R79" s="498">
        <f>IF(F79=0,0,(P79+Q79)/F79)</f>
        <v>0</v>
      </c>
    </row>
    <row r="80" spans="1:18">
      <c r="G80" s="156"/>
      <c r="H80" s="156"/>
      <c r="I80" s="407"/>
      <c r="J80" s="156"/>
      <c r="K80" s="156"/>
      <c r="L80" s="156"/>
      <c r="M80" s="156"/>
      <c r="N80" s="156"/>
    </row>
  </sheetData>
  <sheetProtection sheet="1" objects="1" scenarios="1"/>
  <mergeCells count="18">
    <mergeCell ref="R16:R17"/>
    <mergeCell ref="E16:E17"/>
    <mergeCell ref="E9:H9"/>
    <mergeCell ref="E10:H10"/>
    <mergeCell ref="K5:M5"/>
    <mergeCell ref="O16:O17"/>
    <mergeCell ref="F16:F17"/>
    <mergeCell ref="G16:G17"/>
    <mergeCell ref="H16:H17"/>
    <mergeCell ref="I16:I17"/>
    <mergeCell ref="K16:K17"/>
    <mergeCell ref="B16:B17"/>
    <mergeCell ref="A16:A17"/>
    <mergeCell ref="C16:C17"/>
    <mergeCell ref="D16:D17"/>
    <mergeCell ref="C3:H3"/>
    <mergeCell ref="C4:H4"/>
    <mergeCell ref="C5:D5"/>
  </mergeCells>
  <dataValidations disablePrompts="1" count="2">
    <dataValidation type="list" allowBlank="1" showInputMessage="1" showErrorMessage="1" sqref="E8" xr:uid="{00000000-0002-0000-0100-000000000000}">
      <formula1>"ja, nein"</formula1>
    </dataValidation>
    <dataValidation allowBlank="1" showInputMessage="1" showErrorMessage="1" errorTitle="Berechnungshinweis" promptTitle="Berechnungshinweis" prompt="Die prozentualen Personalkostensteigerungen müssen bei der prognostischen Abbildung der einzelnen Entgeltbestandteile bereits enthalten sein." sqref="K15" xr:uid="{00000000-0002-0000-0100-000001000000}"/>
  </dataValidations>
  <pageMargins left="0.74803149606299213" right="0.70866141732283472" top="0.98425196850393704" bottom="0.94488188976377963" header="0.51181102362204722" footer="0.6692913385826772"/>
  <pageSetup paperSize="9" scale="40" orientation="landscape" r:id="rId1"/>
  <headerFooter alignWithMargins="0">
    <oddHeader>&amp;L&amp;"Atkinson Hyperlegible,Standard"&amp;9Freistaat Sachsen&amp;C&amp;"Atkinson Hyperlegible,Standard"&amp;9Aufforderung zur Vergütungsvereinbarung Komplexleistungen&amp;R&amp;"Atkinson Hyperlegible,Standard"&amp;9Fassung vom 01.04.2024</oddHeader>
    <oddFooter>&amp;L&amp;"Atkinson Hyperlegible,Standard"&amp;9&amp;F&amp;R&amp;9&amp;A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Q61"/>
  <sheetViews>
    <sheetView showGridLines="0" showZeros="0" view="pageLayout" topLeftCell="A12" zoomScaleNormal="130" workbookViewId="0">
      <selection activeCell="C26" sqref="C26"/>
    </sheetView>
  </sheetViews>
  <sheetFormatPr baseColWidth="10" defaultColWidth="12.42578125" defaultRowHeight="16.5"/>
  <cols>
    <col min="1" max="1" width="1" style="224" customWidth="1"/>
    <col min="2" max="2" width="71.42578125" style="224" customWidth="1"/>
    <col min="3" max="3" width="12.7109375" style="226" customWidth="1"/>
    <col min="4" max="4" width="16.28515625" style="224" customWidth="1"/>
    <col min="5" max="5" width="9.42578125" style="224" customWidth="1"/>
    <col min="6" max="6" width="14.85546875" style="224" customWidth="1"/>
    <col min="7" max="7" width="15.140625" style="224" customWidth="1"/>
    <col min="8" max="8" width="1.140625" style="224" customWidth="1"/>
    <col min="9" max="9" width="55.5703125" style="224" customWidth="1"/>
    <col min="10" max="16384" width="12.42578125" style="16"/>
  </cols>
  <sheetData>
    <row r="1" spans="2:10">
      <c r="B1" s="578" t="s">
        <v>31</v>
      </c>
      <c r="C1" s="578"/>
      <c r="D1" s="578"/>
    </row>
    <row r="2" spans="2:10">
      <c r="B2" s="225"/>
      <c r="C2" s="225"/>
      <c r="D2" s="226" t="s">
        <v>158</v>
      </c>
      <c r="E2" s="578" t="s">
        <v>159</v>
      </c>
      <c r="F2" s="578"/>
      <c r="G2" s="578"/>
      <c r="H2" s="578"/>
      <c r="I2" s="224" t="s">
        <v>179</v>
      </c>
    </row>
    <row r="3" spans="2:10">
      <c r="B3" s="227" t="s">
        <v>93</v>
      </c>
      <c r="C3" s="224"/>
      <c r="G3" s="228"/>
      <c r="H3" s="229"/>
    </row>
    <row r="4" spans="2:10" ht="15.75" customHeight="1">
      <c r="C4" s="230" t="s">
        <v>157</v>
      </c>
      <c r="D4" s="231"/>
      <c r="G4" s="231"/>
      <c r="H4" s="232"/>
      <c r="I4" s="233"/>
    </row>
    <row r="5" spans="2:10">
      <c r="B5" s="234"/>
      <c r="C5" s="230" t="s">
        <v>70</v>
      </c>
      <c r="D5" s="235">
        <f>D4/5</f>
        <v>0</v>
      </c>
      <c r="G5" s="235">
        <f>G4/5</f>
        <v>0</v>
      </c>
      <c r="H5" s="232"/>
      <c r="I5" s="233"/>
    </row>
    <row r="6" spans="2:10" ht="17.25" thickBot="1">
      <c r="B6" s="234"/>
      <c r="C6" s="236"/>
      <c r="D6" s="236"/>
      <c r="G6" s="236"/>
      <c r="H6" s="236"/>
    </row>
    <row r="7" spans="2:10" ht="17.25" thickBot="1">
      <c r="B7" s="237" t="s">
        <v>33</v>
      </c>
      <c r="C7" s="238" t="s">
        <v>32</v>
      </c>
      <c r="D7" s="239" t="s">
        <v>69</v>
      </c>
      <c r="G7" s="239" t="s">
        <v>69</v>
      </c>
      <c r="H7" s="236"/>
    </row>
    <row r="8" spans="2:10" ht="20.25" thickBot="1">
      <c r="B8" s="237"/>
      <c r="C8" s="236"/>
      <c r="D8" s="236"/>
      <c r="G8" s="236"/>
      <c r="H8" s="236"/>
      <c r="J8" s="70"/>
    </row>
    <row r="9" spans="2:10">
      <c r="B9" s="240" t="s">
        <v>34</v>
      </c>
      <c r="C9" s="241"/>
      <c r="D9" s="523">
        <f>C9*$D$5</f>
        <v>0</v>
      </c>
      <c r="F9" s="273"/>
      <c r="G9" s="242">
        <f>F9*$G$5</f>
        <v>0</v>
      </c>
      <c r="H9" s="243"/>
      <c r="I9" s="233"/>
    </row>
    <row r="10" spans="2:10">
      <c r="B10" s="244" t="s">
        <v>35</v>
      </c>
      <c r="C10" s="245"/>
      <c r="D10" s="493">
        <f>C10*$D$5</f>
        <v>0</v>
      </c>
      <c r="F10" s="274"/>
      <c r="G10" s="275">
        <f>F10*$G$5</f>
        <v>0</v>
      </c>
      <c r="H10" s="246"/>
      <c r="I10" s="233"/>
    </row>
    <row r="11" spans="2:10" ht="49.5">
      <c r="B11" s="247" t="s">
        <v>71</v>
      </c>
      <c r="C11" s="248"/>
      <c r="D11" s="492">
        <f>C11*$D$5</f>
        <v>0</v>
      </c>
      <c r="F11" s="265"/>
      <c r="G11" s="275">
        <f>F11*$G$5</f>
        <v>0</v>
      </c>
      <c r="H11" s="246"/>
      <c r="I11" s="233"/>
    </row>
    <row r="12" spans="2:10" ht="50.25" thickBot="1">
      <c r="B12" s="249" t="s">
        <v>154</v>
      </c>
      <c r="C12" s="250"/>
      <c r="D12" s="491">
        <f>C12*$D$5</f>
        <v>0</v>
      </c>
      <c r="F12" s="269"/>
      <c r="G12" s="276">
        <f>F12*$G$5</f>
        <v>0</v>
      </c>
      <c r="H12" s="246"/>
      <c r="I12" s="233"/>
    </row>
    <row r="13" spans="2:10" ht="32.25" customHeight="1" thickBot="1">
      <c r="B13" s="249" t="s">
        <v>153</v>
      </c>
      <c r="C13" s="250"/>
      <c r="D13" s="491">
        <f>C13*$D$5</f>
        <v>0</v>
      </c>
      <c r="F13" s="277"/>
      <c r="G13" s="278">
        <f>F13*$G$5</f>
        <v>0</v>
      </c>
      <c r="H13" s="246"/>
      <c r="I13" s="233"/>
    </row>
    <row r="14" spans="2:10">
      <c r="C14" s="251"/>
      <c r="D14" s="252"/>
      <c r="F14" s="251"/>
      <c r="G14" s="252"/>
      <c r="H14" s="252"/>
    </row>
    <row r="15" spans="2:10">
      <c r="B15" s="253" t="s">
        <v>36</v>
      </c>
      <c r="C15" s="254"/>
      <c r="D15" s="243">
        <f>D9-D10-D11-D12-D13</f>
        <v>0</v>
      </c>
      <c r="F15" s="254"/>
      <c r="G15" s="243">
        <f>G9-G10-G11-G12-G13</f>
        <v>0</v>
      </c>
      <c r="H15" s="243"/>
    </row>
    <row r="16" spans="2:10" ht="17.25" thickBot="1">
      <c r="B16" s="234"/>
      <c r="C16" s="254"/>
      <c r="D16" s="246"/>
      <c r="F16" s="254"/>
      <c r="G16" s="246"/>
      <c r="H16" s="246"/>
    </row>
    <row r="17" spans="1:9">
      <c r="B17" s="255" t="s">
        <v>152</v>
      </c>
      <c r="C17" s="256"/>
      <c r="D17" s="494">
        <f>C17*$D$5</f>
        <v>0</v>
      </c>
      <c r="F17" s="279"/>
      <c r="G17" s="494">
        <f>F17*$G$5</f>
        <v>0</v>
      </c>
      <c r="H17" s="246"/>
      <c r="I17" s="233"/>
    </row>
    <row r="18" spans="1:9" ht="17.25" thickBot="1">
      <c r="B18" s="249" t="s">
        <v>151</v>
      </c>
      <c r="C18" s="250"/>
      <c r="D18" s="491">
        <f>C18*$D$5</f>
        <v>0</v>
      </c>
      <c r="F18" s="280"/>
      <c r="G18" s="491">
        <f>F18*$G$5</f>
        <v>0</v>
      </c>
      <c r="H18" s="246"/>
      <c r="I18" s="233"/>
    </row>
    <row r="19" spans="1:9" ht="17.25" thickBot="1">
      <c r="C19" s="257"/>
      <c r="D19" s="252"/>
      <c r="F19" s="257"/>
      <c r="G19" s="252"/>
      <c r="H19" s="252"/>
    </row>
    <row r="20" spans="1:9" ht="17.25" thickBot="1">
      <c r="B20" s="258" t="s">
        <v>37</v>
      </c>
      <c r="C20" s="259"/>
      <c r="D20" s="260">
        <f>D15-D17-D18</f>
        <v>0</v>
      </c>
      <c r="F20" s="259"/>
      <c r="G20" s="260">
        <f>G15-G17-G18</f>
        <v>0</v>
      </c>
      <c r="H20" s="261"/>
    </row>
    <row r="21" spans="1:9" ht="17.25" thickBot="1">
      <c r="C21" s="251"/>
      <c r="D21" s="252"/>
      <c r="F21" s="251"/>
      <c r="G21" s="252"/>
      <c r="H21" s="252"/>
    </row>
    <row r="22" spans="1:9" s="17" customFormat="1">
      <c r="A22" s="224"/>
      <c r="B22" s="240" t="s">
        <v>99</v>
      </c>
      <c r="C22" s="528"/>
      <c r="D22" s="263">
        <f>(C22*(D4/5))</f>
        <v>0</v>
      </c>
      <c r="E22" s="262"/>
      <c r="F22" s="530"/>
      <c r="G22" s="263">
        <f>(F22*(G4/5))</f>
        <v>0</v>
      </c>
      <c r="H22" s="252"/>
      <c r="I22" s="233"/>
    </row>
    <row r="23" spans="1:9">
      <c r="A23" s="262"/>
      <c r="B23" s="264" t="s">
        <v>246</v>
      </c>
      <c r="C23" s="525"/>
      <c r="D23" s="266">
        <f>(C23*(D4/5))</f>
        <v>0</v>
      </c>
      <c r="F23" s="524"/>
      <c r="G23" s="266">
        <f>(F23*(G4/5))</f>
        <v>0</v>
      </c>
      <c r="H23" s="252"/>
      <c r="I23" s="233"/>
    </row>
    <row r="24" spans="1:9">
      <c r="A24" s="262"/>
      <c r="B24" s="453" t="s">
        <v>150</v>
      </c>
      <c r="C24" s="529"/>
      <c r="D24" s="266">
        <f>C24*12</f>
        <v>0</v>
      </c>
      <c r="F24" s="524"/>
      <c r="G24" s="266">
        <f>F24*12</f>
        <v>0</v>
      </c>
      <c r="H24" s="252"/>
      <c r="I24" s="233"/>
    </row>
    <row r="25" spans="1:9">
      <c r="A25" s="262"/>
      <c r="B25" s="454"/>
      <c r="C25" s="525"/>
      <c r="D25" s="526">
        <f>C25*12</f>
        <v>0</v>
      </c>
      <c r="F25" s="524"/>
      <c r="G25" s="266">
        <f>F25*12</f>
        <v>0</v>
      </c>
      <c r="H25" s="252"/>
      <c r="I25" s="233"/>
    </row>
    <row r="26" spans="1:9">
      <c r="A26" s="262"/>
      <c r="B26" s="267"/>
      <c r="C26" s="525"/>
      <c r="D26" s="535"/>
      <c r="F26" s="524"/>
      <c r="G26" s="535"/>
      <c r="H26" s="252"/>
      <c r="I26" s="233"/>
    </row>
    <row r="27" spans="1:9" ht="17.25" thickBot="1">
      <c r="B27" s="268"/>
      <c r="C27" s="534"/>
      <c r="D27" s="536"/>
      <c r="F27" s="537"/>
      <c r="G27" s="536"/>
      <c r="H27" s="252"/>
      <c r="I27" s="233"/>
    </row>
    <row r="28" spans="1:9" ht="17.25" thickBot="1">
      <c r="D28" s="252"/>
      <c r="G28" s="252"/>
      <c r="H28" s="252"/>
    </row>
    <row r="29" spans="1:9" ht="17.25" thickBot="1">
      <c r="B29" s="270" t="s">
        <v>119</v>
      </c>
      <c r="C29" s="225"/>
      <c r="D29" s="271">
        <f>D20-D22-D23-D24-D25-D26-D27</f>
        <v>0</v>
      </c>
      <c r="G29" s="271">
        <f>G20-G22-G23-G24-G25-G26-G27</f>
        <v>0</v>
      </c>
      <c r="H29" s="272"/>
    </row>
    <row r="30" spans="1:9" ht="17.25" thickBot="1">
      <c r="D30" s="252"/>
      <c r="G30" s="252"/>
      <c r="H30" s="252"/>
    </row>
    <row r="31" spans="1:9" ht="17.25" thickBot="1">
      <c r="B31" s="270" t="s">
        <v>120</v>
      </c>
      <c r="C31" s="225"/>
      <c r="D31" s="271">
        <f>D20</f>
        <v>0</v>
      </c>
      <c r="G31" s="271">
        <f>G20</f>
        <v>0</v>
      </c>
      <c r="H31" s="272"/>
    </row>
    <row r="32" spans="1:9">
      <c r="B32" s="262"/>
      <c r="C32" s="225"/>
    </row>
    <row r="33" spans="2:3">
      <c r="B33" s="262"/>
      <c r="C33" s="225"/>
    </row>
    <row r="56" spans="2:17">
      <c r="B56" s="281"/>
      <c r="C56" s="282"/>
      <c r="D56" s="281"/>
      <c r="E56" s="281"/>
      <c r="F56" s="281"/>
      <c r="G56" s="281"/>
      <c r="H56" s="281"/>
      <c r="I56" s="281"/>
      <c r="J56" s="283"/>
      <c r="K56" s="283"/>
      <c r="L56" s="283"/>
      <c r="M56" s="72"/>
      <c r="N56" s="72"/>
      <c r="O56" s="72"/>
      <c r="P56" s="72"/>
      <c r="Q56" s="72"/>
    </row>
    <row r="57" spans="2:17">
      <c r="B57" s="281"/>
      <c r="C57" s="282"/>
      <c r="D57" s="281"/>
      <c r="E57" s="281"/>
      <c r="F57" s="281"/>
      <c r="G57" s="281"/>
      <c r="H57" s="281"/>
      <c r="I57" s="281"/>
      <c r="J57" s="283"/>
      <c r="K57" s="283"/>
      <c r="L57" s="283"/>
      <c r="M57" s="72"/>
      <c r="N57" s="72"/>
      <c r="O57" s="72"/>
      <c r="P57" s="72"/>
      <c r="Q57" s="72"/>
    </row>
    <row r="58" spans="2:17">
      <c r="B58" s="281"/>
      <c r="C58" s="282"/>
      <c r="D58" s="281"/>
      <c r="E58" s="281"/>
      <c r="F58" s="281"/>
      <c r="G58" s="281"/>
      <c r="H58" s="281"/>
      <c r="I58" s="281"/>
      <c r="J58" s="283"/>
      <c r="K58" s="283"/>
      <c r="L58" s="283"/>
      <c r="M58" s="72"/>
      <c r="N58" s="72"/>
      <c r="O58" s="72"/>
      <c r="P58" s="72"/>
      <c r="Q58" s="72"/>
    </row>
    <row r="59" spans="2:17">
      <c r="B59" s="281"/>
      <c r="C59" s="282"/>
      <c r="D59" s="281"/>
      <c r="E59" s="281"/>
      <c r="F59" s="281"/>
      <c r="G59" s="281"/>
      <c r="H59" s="281"/>
      <c r="I59" s="281"/>
      <c r="J59" s="283"/>
      <c r="K59" s="283"/>
      <c r="L59" s="283"/>
      <c r="M59" s="72"/>
      <c r="N59" s="72"/>
      <c r="O59" s="72"/>
      <c r="P59" s="72"/>
      <c r="Q59" s="72"/>
    </row>
    <row r="60" spans="2:17">
      <c r="B60" s="281"/>
      <c r="C60" s="282"/>
      <c r="D60" s="281"/>
      <c r="E60" s="281"/>
      <c r="F60" s="281"/>
      <c r="G60" s="281"/>
      <c r="H60" s="281"/>
      <c r="I60" s="281"/>
      <c r="J60" s="283"/>
      <c r="K60" s="283"/>
      <c r="L60" s="283"/>
      <c r="M60" s="72"/>
      <c r="N60" s="72"/>
      <c r="O60" s="72"/>
      <c r="P60" s="72"/>
      <c r="Q60" s="72"/>
    </row>
    <row r="61" spans="2:17">
      <c r="B61" s="281"/>
      <c r="C61" s="282"/>
      <c r="D61" s="281"/>
      <c r="E61" s="281"/>
      <c r="F61" s="281"/>
      <c r="G61" s="281"/>
      <c r="H61" s="281"/>
      <c r="I61" s="281"/>
      <c r="J61" s="283"/>
      <c r="K61" s="283"/>
      <c r="L61" s="283"/>
      <c r="M61" s="72"/>
      <c r="N61" s="72"/>
      <c r="O61" s="72"/>
      <c r="P61" s="72"/>
      <c r="Q61" s="72"/>
    </row>
  </sheetData>
  <sheetProtection sheet="1" objects="1" scenarios="1"/>
  <mergeCells count="2">
    <mergeCell ref="B1:D1"/>
    <mergeCell ref="E2:H2"/>
  </mergeCells>
  <pageMargins left="0.74803149606299213" right="0.70866141732283472" top="0.98425196850393704" bottom="0.94488188976377963" header="0.51181102362204722" footer="0.6692913385826772"/>
  <pageSetup paperSize="9" scale="42" firstPageNumber="0" orientation="landscape" r:id="rId1"/>
  <headerFooter alignWithMargins="0">
    <oddHeader>&amp;L&amp;"Atkinson Hyperlegible,Standard"&amp;9Freistaat Sachsen&amp;C&amp;"Atkinson Hyperlegible,Standard"&amp;9Aufforderung zur Vergütungsvereinbarung Komplexleistungen&amp;R&amp;"Atkinson Hyperlegible,Standard"&amp;9Fassung vom 01.04.2024</oddHeader>
    <oddFooter>&amp;L&amp;"Atkinson Hyperlegible,Standard"&amp;9&amp;F&amp;R&amp;9&amp;A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6:S61"/>
  <sheetViews>
    <sheetView showGridLines="0" showZeros="0" view="pageLayout" zoomScaleNormal="100" workbookViewId="0">
      <selection activeCell="G2" sqref="G2"/>
    </sheetView>
  </sheetViews>
  <sheetFormatPr baseColWidth="10" defaultColWidth="11.42578125" defaultRowHeight="13.5"/>
  <cols>
    <col min="1" max="1" width="2.140625" style="127" customWidth="1"/>
    <col min="2" max="2" width="4.28515625" style="127" customWidth="1"/>
    <col min="3" max="3" width="21.42578125" style="127" customWidth="1"/>
    <col min="4" max="4" width="9.5703125" style="127" customWidth="1"/>
    <col min="5" max="5" width="8.42578125" style="127" customWidth="1"/>
    <col min="6" max="6" width="11.42578125" style="286"/>
    <col min="7" max="7" width="13.28515625" style="285" customWidth="1"/>
    <col min="8" max="8" width="12.140625" style="127" bestFit="1" customWidth="1"/>
    <col min="9" max="9" width="1.28515625" style="127" customWidth="1"/>
    <col min="10" max="10" width="15" style="127" customWidth="1"/>
    <col min="11" max="11" width="11.42578125" style="127"/>
    <col min="12" max="12" width="18.85546875" style="127" customWidth="1"/>
    <col min="13" max="13" width="11.42578125" style="127"/>
    <col min="14" max="14" width="2.7109375" style="127" customWidth="1"/>
    <col min="15" max="15" width="11.42578125" style="127"/>
    <col min="16" max="16" width="7.5703125" customWidth="1"/>
    <col min="18" max="18" width="16" customWidth="1"/>
    <col min="19" max="19" width="11.42578125" customWidth="1"/>
  </cols>
  <sheetData>
    <row r="6" spans="2:18" ht="15">
      <c r="B6" s="284" t="s">
        <v>91</v>
      </c>
      <c r="C6" s="284"/>
      <c r="D6" s="284"/>
      <c r="E6" s="284"/>
      <c r="F6" s="284" t="s">
        <v>88</v>
      </c>
      <c r="J6" s="284" t="s">
        <v>90</v>
      </c>
      <c r="K6" s="284"/>
      <c r="L6" s="286"/>
    </row>
    <row r="7" spans="2:18" ht="20.100000000000001" customHeight="1">
      <c r="F7" s="287" t="s">
        <v>82</v>
      </c>
      <c r="G7" s="288" t="s">
        <v>83</v>
      </c>
      <c r="H7" s="289" t="s">
        <v>89</v>
      </c>
      <c r="I7" s="290"/>
      <c r="K7" s="287" t="s">
        <v>82</v>
      </c>
      <c r="L7" s="289" t="s">
        <v>83</v>
      </c>
      <c r="M7" s="289" t="s">
        <v>89</v>
      </c>
      <c r="O7" s="590" t="s">
        <v>92</v>
      </c>
    </row>
    <row r="8" spans="2:18" ht="20.100000000000001" customHeight="1">
      <c r="B8" s="581" t="s">
        <v>38</v>
      </c>
      <c r="C8" s="582"/>
      <c r="D8" s="583"/>
      <c r="E8" s="291">
        <v>7</v>
      </c>
      <c r="F8" s="292"/>
      <c r="G8" s="293">
        <f>F8*Nebenrechnungen!D3</f>
        <v>0</v>
      </c>
      <c r="H8" s="294">
        <f>IF(G8=0,0,G8/Nettoarbeitszeit!D29)</f>
        <v>0</v>
      </c>
      <c r="I8" s="286"/>
      <c r="J8" s="69"/>
      <c r="K8" s="292"/>
      <c r="L8" s="293">
        <f>K8*E8</f>
        <v>0</v>
      </c>
      <c r="M8" s="295">
        <f>IF(L8=0,0,L8/Nettoarbeitszeit!D29)</f>
        <v>0</v>
      </c>
      <c r="O8" s="590"/>
    </row>
    <row r="9" spans="2:18" ht="20.100000000000001" customHeight="1">
      <c r="B9" s="581" t="s">
        <v>39</v>
      </c>
      <c r="C9" s="582"/>
      <c r="D9" s="583"/>
      <c r="E9" s="291">
        <v>4.5</v>
      </c>
      <c r="F9" s="292"/>
      <c r="G9" s="293">
        <f>F9*Nebenrechnungen!D4</f>
        <v>0</v>
      </c>
      <c r="H9" s="294">
        <f>IF(G9=0,0,G9/Nettoarbeitszeit!D29)</f>
        <v>0</v>
      </c>
      <c r="I9" s="286"/>
      <c r="K9" s="292"/>
      <c r="L9" s="293">
        <f>K9*E9</f>
        <v>0</v>
      </c>
      <c r="M9" s="295">
        <f>IF(L9=0,0,L9/Nettoarbeitszeit!D29)</f>
        <v>0</v>
      </c>
      <c r="O9" s="590"/>
      <c r="Q9" s="591" t="str">
        <f>IF(M11-O11=0,""," Hinweis, das hier geplantes Diagnostikpersonal weicht um")</f>
        <v/>
      </c>
      <c r="R9" s="591"/>
    </row>
    <row r="10" spans="2:18" ht="20.100000000000001" customHeight="1">
      <c r="B10" s="581" t="s">
        <v>40</v>
      </c>
      <c r="C10" s="582"/>
      <c r="D10" s="583"/>
      <c r="E10" s="291">
        <v>3</v>
      </c>
      <c r="F10" s="292"/>
      <c r="G10" s="293">
        <f>F10*Nebenrechnungen!D5</f>
        <v>0</v>
      </c>
      <c r="H10" s="294">
        <f>IF(G10=0,0,G10/Nettoarbeitszeit!D29)</f>
        <v>0</v>
      </c>
      <c r="I10" s="286"/>
      <c r="K10" s="292"/>
      <c r="L10" s="293">
        <f>K10*E10</f>
        <v>0</v>
      </c>
      <c r="M10" s="295">
        <f>IF(L10=0,0,L10/Nettoarbeitszeit!D29)</f>
        <v>0</v>
      </c>
      <c r="Q10" s="591"/>
      <c r="R10" s="591"/>
    </row>
    <row r="11" spans="2:18" ht="20.100000000000001" customHeight="1">
      <c r="E11" s="285"/>
      <c r="G11" s="296">
        <f>SUM(G8:G10)</f>
        <v>0</v>
      </c>
      <c r="H11" s="297">
        <f>SUM(H8:H10)</f>
        <v>0</v>
      </c>
      <c r="I11" s="298"/>
      <c r="J11" s="286"/>
      <c r="K11" s="286"/>
      <c r="L11" s="299">
        <f>SUM(L8:L10)</f>
        <v>0</v>
      </c>
      <c r="M11" s="300">
        <f>SUM(M8:M10)</f>
        <v>0</v>
      </c>
      <c r="O11" s="300">
        <f>Personalblatt!F54</f>
        <v>0</v>
      </c>
      <c r="Q11" s="47" t="str">
        <f>IF(O11-M11=0,"",O11-M11)</f>
        <v/>
      </c>
    </row>
    <row r="12" spans="2:18">
      <c r="E12" s="285"/>
      <c r="H12" s="301"/>
      <c r="L12" s="285"/>
      <c r="M12" s="301"/>
      <c r="Q12" s="592" t="str">
        <f>IF(M11-O11=0,"","vom ausgewiesenes Personal ab")</f>
        <v/>
      </c>
      <c r="R12" s="592"/>
    </row>
    <row r="13" spans="2:18" ht="15">
      <c r="B13" s="284" t="s">
        <v>104</v>
      </c>
      <c r="E13" s="285"/>
      <c r="H13" s="301"/>
      <c r="J13" s="284" t="s">
        <v>90</v>
      </c>
      <c r="K13" s="284"/>
      <c r="L13" s="285"/>
      <c r="M13" s="301"/>
    </row>
    <row r="14" spans="2:18" ht="20.100000000000001" customHeight="1">
      <c r="E14" s="285"/>
      <c r="F14" s="287" t="s">
        <v>84</v>
      </c>
      <c r="G14" s="288" t="s">
        <v>83</v>
      </c>
      <c r="H14" s="302" t="s">
        <v>89</v>
      </c>
      <c r="J14" s="585" t="s">
        <v>142</v>
      </c>
      <c r="K14" s="587" t="s">
        <v>84</v>
      </c>
      <c r="L14" s="288" t="s">
        <v>83</v>
      </c>
      <c r="M14" s="302" t="s">
        <v>89</v>
      </c>
      <c r="O14" s="590" t="s">
        <v>92</v>
      </c>
    </row>
    <row r="15" spans="2:18" ht="20.100000000000001" customHeight="1">
      <c r="B15" s="581" t="s">
        <v>76</v>
      </c>
      <c r="C15" s="582"/>
      <c r="D15" s="582"/>
      <c r="E15" s="582"/>
      <c r="F15" s="583"/>
      <c r="G15" s="303">
        <f>G16+G17</f>
        <v>0</v>
      </c>
      <c r="H15" s="294">
        <f>IF(G15=0,0,G15/Nettoarbeitszeit!D29)</f>
        <v>0</v>
      </c>
      <c r="J15" s="586"/>
      <c r="K15" s="588"/>
      <c r="L15" s="304">
        <f>L16+L17</f>
        <v>0</v>
      </c>
      <c r="M15" s="305">
        <f>IF(L15=0,0,L15/Nettoarbeitszeit!D29)</f>
        <v>0</v>
      </c>
      <c r="O15" s="590"/>
    </row>
    <row r="16" spans="2:18" ht="20.100000000000001" customHeight="1">
      <c r="B16" s="579" t="s">
        <v>78</v>
      </c>
      <c r="C16" s="306" t="s">
        <v>85</v>
      </c>
      <c r="D16" s="307">
        <v>150</v>
      </c>
      <c r="E16" s="291">
        <f>ROUNDDOWN(D16/60,1)</f>
        <v>2.5</v>
      </c>
      <c r="F16" s="292"/>
      <c r="G16" s="308">
        <f>F16*E16</f>
        <v>0</v>
      </c>
      <c r="H16" s="294">
        <f>IF(G16=0,0,G16/Nettoarbeitszeit!D29)</f>
        <v>0</v>
      </c>
      <c r="J16" s="292"/>
      <c r="K16" s="292"/>
      <c r="L16" s="293">
        <f>K16*E16</f>
        <v>0</v>
      </c>
      <c r="M16" s="295">
        <f>IF(L16=0,0,L16/Nettoarbeitszeit!D29)</f>
        <v>0</v>
      </c>
      <c r="O16" s="590"/>
      <c r="Q16" s="591" t="str">
        <f>IF(M19-O19=0,"","Hinweis, das hier geplantes pädagogisches Personal weicht um")</f>
        <v/>
      </c>
      <c r="R16" s="591"/>
    </row>
    <row r="17" spans="2:19" ht="20.100000000000001" customHeight="1">
      <c r="B17" s="580"/>
      <c r="C17" s="306" t="s">
        <v>86</v>
      </c>
      <c r="D17" s="309">
        <v>150</v>
      </c>
      <c r="E17" s="310">
        <f>ROUNDDOWN(D17/60,1)</f>
        <v>2.5</v>
      </c>
      <c r="F17" s="292"/>
      <c r="G17" s="293">
        <f>F17*E17</f>
        <v>0</v>
      </c>
      <c r="H17" s="294">
        <f>IF(G17=0,0,G17/Nettoarbeitszeit!D29)</f>
        <v>0</v>
      </c>
      <c r="J17" s="292"/>
      <c r="K17" s="292"/>
      <c r="L17" s="293">
        <f>K17*E17</f>
        <v>0</v>
      </c>
      <c r="M17" s="295">
        <f>IF(L17=0,0,L17/Nettoarbeitszeit!D29)</f>
        <v>0</v>
      </c>
      <c r="Q17" s="591"/>
      <c r="R17" s="591"/>
      <c r="S17" s="46"/>
    </row>
    <row r="18" spans="2:19" ht="20.100000000000001" customHeight="1">
      <c r="B18" s="311"/>
      <c r="C18" s="312"/>
      <c r="D18" s="313"/>
      <c r="E18" s="314"/>
      <c r="F18" s="315"/>
      <c r="H18" s="316"/>
      <c r="J18" s="317" t="s">
        <v>156</v>
      </c>
      <c r="K18" s="318">
        <f>IF(J17=0,0,J16/J17)</f>
        <v>0</v>
      </c>
      <c r="L18" s="319" t="s">
        <v>202</v>
      </c>
      <c r="M18" s="301"/>
      <c r="O18" s="317"/>
      <c r="P18" s="45"/>
      <c r="Q18" s="47" t="str">
        <f>IF(O19-M19=0,"",O19-M19)</f>
        <v/>
      </c>
      <c r="R18" s="46"/>
      <c r="S18" s="46"/>
    </row>
    <row r="19" spans="2:19" ht="15" customHeight="1">
      <c r="H19" s="297">
        <f>SUM(H16:H17)</f>
        <v>0</v>
      </c>
      <c r="M19" s="300">
        <f>SUM(M16:M17)</f>
        <v>0</v>
      </c>
      <c r="O19" s="300">
        <f>Personalblatt!F34</f>
        <v>0</v>
      </c>
      <c r="Q19" s="592" t="str">
        <f>IF(M19-O19=0,"","vom ausgewiesenes Personal ab")</f>
        <v/>
      </c>
      <c r="R19" s="592"/>
    </row>
    <row r="20" spans="2:19" ht="12.75" customHeight="1">
      <c r="D20" s="320"/>
      <c r="M20" s="321"/>
      <c r="N20" s="322"/>
      <c r="O20" s="322"/>
    </row>
    <row r="21" spans="2:19" ht="12.75" customHeight="1">
      <c r="D21" s="320"/>
      <c r="J21" s="323"/>
      <c r="L21" s="322"/>
      <c r="M21" s="322"/>
      <c r="N21" s="322"/>
      <c r="O21" s="322"/>
    </row>
    <row r="22" spans="2:19" ht="14.25" customHeight="1">
      <c r="C22" s="127" t="s">
        <v>87</v>
      </c>
      <c r="J22" s="324">
        <f>IF(J17=0,0,J16/J17)</f>
        <v>0</v>
      </c>
      <c r="K22" s="589" t="s">
        <v>155</v>
      </c>
      <c r="L22" s="589"/>
      <c r="M22" s="589"/>
      <c r="N22" s="589"/>
      <c r="O22" s="589"/>
      <c r="P22" s="589"/>
    </row>
    <row r="23" spans="2:19">
      <c r="C23" s="584" t="s">
        <v>93</v>
      </c>
      <c r="D23" s="584"/>
      <c r="E23" s="584"/>
      <c r="F23" s="584"/>
      <c r="G23" s="584"/>
      <c r="K23" s="589"/>
      <c r="L23" s="589"/>
      <c r="M23" s="589"/>
      <c r="N23" s="589"/>
      <c r="O23" s="589"/>
      <c r="P23" s="589"/>
    </row>
    <row r="24" spans="2:19">
      <c r="K24" s="589"/>
      <c r="L24" s="589"/>
      <c r="M24" s="589"/>
      <c r="N24" s="589"/>
      <c r="O24" s="589"/>
      <c r="P24" s="589"/>
    </row>
    <row r="25" spans="2:19" ht="15">
      <c r="D25" s="284"/>
      <c r="E25" s="284"/>
      <c r="F25" s="325"/>
      <c r="G25" s="326"/>
      <c r="H25" s="284"/>
      <c r="I25" s="284"/>
      <c r="J25" s="284"/>
      <c r="K25" s="284"/>
      <c r="L25" s="284"/>
    </row>
    <row r="26" spans="2:19" ht="15">
      <c r="D26" s="284"/>
      <c r="E26" s="284"/>
      <c r="F26" s="325"/>
      <c r="G26" s="326"/>
      <c r="H26" s="284"/>
      <c r="I26" s="284"/>
      <c r="J26" s="284"/>
      <c r="K26" s="284"/>
      <c r="L26" s="284"/>
    </row>
    <row r="56" spans="2:17">
      <c r="B56" s="327"/>
      <c r="C56" s="327"/>
      <c r="D56" s="327"/>
      <c r="E56" s="327"/>
      <c r="F56" s="328"/>
      <c r="G56" s="329"/>
      <c r="H56" s="327"/>
      <c r="I56" s="327"/>
      <c r="J56" s="327"/>
      <c r="K56" s="327"/>
      <c r="L56" s="327"/>
      <c r="M56" s="327"/>
      <c r="N56" s="327"/>
      <c r="O56" s="327"/>
      <c r="P56" s="330"/>
      <c r="Q56" s="330"/>
    </row>
    <row r="57" spans="2:17">
      <c r="B57" s="327"/>
      <c r="C57" s="327"/>
      <c r="D57" s="327"/>
      <c r="E57" s="327"/>
      <c r="F57" s="328"/>
      <c r="G57" s="329"/>
      <c r="H57" s="327"/>
      <c r="I57" s="327"/>
      <c r="J57" s="327"/>
      <c r="K57" s="327"/>
      <c r="L57" s="327"/>
      <c r="M57" s="327"/>
      <c r="N57" s="327"/>
      <c r="O57" s="327"/>
      <c r="P57" s="330"/>
      <c r="Q57" s="330"/>
    </row>
    <row r="58" spans="2:17">
      <c r="B58" s="327"/>
      <c r="C58" s="327"/>
      <c r="D58" s="327"/>
      <c r="E58" s="327"/>
      <c r="F58" s="328"/>
      <c r="G58" s="329"/>
      <c r="H58" s="327"/>
      <c r="I58" s="327"/>
      <c r="J58" s="327"/>
      <c r="K58" s="327"/>
      <c r="L58" s="327"/>
      <c r="M58" s="327"/>
      <c r="N58" s="327"/>
      <c r="O58" s="327"/>
      <c r="P58" s="330"/>
      <c r="Q58" s="330"/>
    </row>
    <row r="59" spans="2:17">
      <c r="B59" s="327"/>
      <c r="C59" s="327"/>
      <c r="D59" s="327"/>
      <c r="E59" s="327"/>
      <c r="F59" s="328"/>
      <c r="G59" s="329"/>
      <c r="H59" s="327"/>
      <c r="I59" s="327"/>
      <c r="J59" s="327"/>
      <c r="K59" s="327"/>
      <c r="L59" s="327"/>
      <c r="M59" s="327"/>
      <c r="N59" s="327"/>
      <c r="O59" s="327"/>
      <c r="P59" s="330"/>
      <c r="Q59" s="330"/>
    </row>
    <row r="60" spans="2:17">
      <c r="B60" s="327"/>
      <c r="C60" s="327"/>
      <c r="D60" s="327"/>
      <c r="E60" s="327"/>
      <c r="F60" s="328"/>
      <c r="G60" s="329"/>
      <c r="H60" s="327"/>
      <c r="I60" s="327"/>
      <c r="J60" s="327"/>
      <c r="K60" s="327"/>
      <c r="L60" s="327"/>
      <c r="M60" s="327"/>
      <c r="N60" s="327"/>
      <c r="O60" s="327"/>
      <c r="P60" s="330"/>
      <c r="Q60" s="330"/>
    </row>
    <row r="61" spans="2:17">
      <c r="B61" s="327"/>
      <c r="C61" s="327"/>
      <c r="D61" s="327"/>
      <c r="E61" s="327"/>
      <c r="F61" s="328"/>
      <c r="G61" s="329"/>
      <c r="H61" s="327"/>
      <c r="I61" s="327"/>
      <c r="J61" s="327"/>
      <c r="K61" s="327"/>
      <c r="L61" s="327"/>
      <c r="M61" s="327"/>
      <c r="N61" s="327"/>
      <c r="O61" s="327"/>
      <c r="P61" s="330"/>
      <c r="Q61" s="330"/>
    </row>
  </sheetData>
  <sheetProtection sheet="1" objects="1" scenarios="1"/>
  <mergeCells count="15">
    <mergeCell ref="Q9:R10"/>
    <mergeCell ref="Q12:R12"/>
    <mergeCell ref="Q16:R17"/>
    <mergeCell ref="Q19:R19"/>
    <mergeCell ref="O7:O9"/>
    <mergeCell ref="C23:G23"/>
    <mergeCell ref="J14:J15"/>
    <mergeCell ref="K14:K15"/>
    <mergeCell ref="K22:P24"/>
    <mergeCell ref="O14:O16"/>
    <mergeCell ref="B16:B17"/>
    <mergeCell ref="B8:D8"/>
    <mergeCell ref="B9:D9"/>
    <mergeCell ref="B10:D10"/>
    <mergeCell ref="B15:F15"/>
  </mergeCells>
  <conditionalFormatting sqref="H31">
    <cfRule type="expression" dxfId="22" priority="8">
      <formula>IF(M19-O19=0,"","vom ausgewiesenes Personal ab")</formula>
    </cfRule>
  </conditionalFormatting>
  <conditionalFormatting sqref="Q9 Q18">
    <cfRule type="expression" dxfId="21" priority="30">
      <formula>IF(M11-O11=0,"","vom ausgewiesenes Personal ab")</formula>
    </cfRule>
  </conditionalFormatting>
  <conditionalFormatting sqref="Q9">
    <cfRule type="expression" dxfId="20" priority="32">
      <formula>IF(M11-O11=0,"","geplantes Diagnostikpersonal weicht um")</formula>
    </cfRule>
  </conditionalFormatting>
  <conditionalFormatting sqref="Q11">
    <cfRule type="expression" dxfId="19" priority="12">
      <formula>IF(M11-O11=0,"",M11-O11)</formula>
    </cfRule>
    <cfRule type="expression" dxfId="18" priority="24">
      <formula>IF(M12-O12=0,"",M12-O12)</formula>
    </cfRule>
    <cfRule type="expression" dxfId="17" priority="26">
      <formula>IF(M12-O12=0,"","vom ausgewiesenes Personal ab")</formula>
    </cfRule>
  </conditionalFormatting>
  <conditionalFormatting sqref="Q12">
    <cfRule type="expression" dxfId="16" priority="15">
      <formula>IF(M11-O11=0,"",M11-O11)</formula>
    </cfRule>
    <cfRule type="expression" dxfId="15" priority="16">
      <formula>IF(N12-P12=0,"","vom ausgewiesenes Personal ab")</formula>
    </cfRule>
    <cfRule type="expression" dxfId="14" priority="17">
      <formula>IF(M11-O11=0,"","vom ausgewiesenes Personal ab")</formula>
    </cfRule>
    <cfRule type="expression" dxfId="13" priority="18">
      <formula>IF(N12-P12=0,"",N12-P12)</formula>
    </cfRule>
    <cfRule type="expression" dxfId="12" priority="28">
      <formula>IF(M11-O11=0,"","vom ausgewiesenes Personal ab")</formula>
    </cfRule>
  </conditionalFormatting>
  <conditionalFormatting sqref="Q16">
    <cfRule type="expression" dxfId="11" priority="34">
      <formula>IF(M19-O19=0,"",M19-O19)</formula>
    </cfRule>
    <cfRule type="expression" dxfId="10" priority="36">
      <formula>IF(M19-O19=0,"","vom ausgewiesenes Personal ab")</formula>
    </cfRule>
    <cfRule type="expression" dxfId="9" priority="38">
      <formula>IF(M19-O19=0,"","geplantes Diagnostikpersonal weicht um")</formula>
    </cfRule>
  </conditionalFormatting>
  <conditionalFormatting sqref="Q18 Q9">
    <cfRule type="expression" dxfId="8" priority="20">
      <formula>IF(M11-O11=0,"",M11-O11)</formula>
    </cfRule>
  </conditionalFormatting>
  <conditionalFormatting sqref="Q18">
    <cfRule type="expression" dxfId="7" priority="1">
      <formula>IF(M19-O19=0,"",M19-O19)</formula>
    </cfRule>
  </conditionalFormatting>
  <conditionalFormatting sqref="Q19 S19">
    <cfRule type="expression" dxfId="6" priority="39">
      <formula>IF(M19-O19=0,"","vom ausgewiesenes Personal ab")</formula>
    </cfRule>
  </conditionalFormatting>
  <conditionalFormatting sqref="Q19">
    <cfRule type="expression" dxfId="5" priority="4">
      <formula>IF(M19-O19=0,"",M19-O19)</formula>
    </cfRule>
    <cfRule type="expression" dxfId="4" priority="5">
      <formula>IF(N20-P20=0,"","vom ausgewiesenes Personal ab")</formula>
    </cfRule>
    <cfRule type="expression" dxfId="3" priority="6">
      <formula>IF(M19-O19=0,"","vom ausgewiesenes Personal ab")</formula>
    </cfRule>
    <cfRule type="expression" dxfId="2" priority="7">
      <formula>IF(N20-P20=0,"",N20-P20)</formula>
    </cfRule>
  </conditionalFormatting>
  <conditionalFormatting sqref="R7:S7">
    <cfRule type="expression" dxfId="1" priority="21">
      <formula>IF(N11-P11=0,"","vom ausgewiesenes Personal ab")</formula>
    </cfRule>
    <cfRule type="expression" dxfId="0" priority="22">
      <formula>IF(N11-P11=0,"","geplantes Diagnostikpersonal weicht um")</formula>
    </cfRule>
  </conditionalFormatting>
  <pageMargins left="0.74803149606299213" right="0.70866141732283472" top="0.98425196850393704" bottom="0.94488188976377963" header="0.51181102362204722" footer="0.6692913385826772"/>
  <pageSetup paperSize="9" scale="52" orientation="landscape" r:id="rId1"/>
  <headerFooter alignWithMargins="0">
    <oddHeader>&amp;L&amp;"Atkinson Hyperlegible,Standard"&amp;9Freistaat Sachsen&amp;C&amp;"Atkinson Hyperlegible,Standard"&amp;9Aufforderung zur Vergütungsvereinbarung Komplexleistungen&amp;R&amp;"Atkinson Hyperlegible,Standard"&amp;9Fassung vom 01.04.2024</oddHeader>
    <oddFooter>&amp;L&amp;"Atkinson Hyperlegible,Standard"&amp;9&amp;F&amp;R&amp;9&amp;A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F97"/>
  <sheetViews>
    <sheetView showGridLines="0" showZeros="0" showWhiteSpace="0" view="pageLayout" topLeftCell="A3" zoomScaleNormal="130" workbookViewId="0">
      <selection activeCell="Y16" sqref="Y16"/>
    </sheetView>
  </sheetViews>
  <sheetFormatPr baseColWidth="10" defaultColWidth="11.42578125" defaultRowHeight="15" outlineLevelCol="1"/>
  <cols>
    <col min="1" max="1" width="0.42578125" style="23" customWidth="1"/>
    <col min="2" max="2" width="9.28515625" style="333" customWidth="1"/>
    <col min="3" max="3" width="34.140625" style="333" customWidth="1"/>
    <col min="4" max="4" width="1" style="333" customWidth="1"/>
    <col min="5" max="5" width="15" style="333" customWidth="1"/>
    <col min="6" max="6" width="0.42578125" style="333" customWidth="1"/>
    <col min="7" max="7" width="15.85546875" style="333" customWidth="1"/>
    <col min="8" max="8" width="1.140625" style="333" customWidth="1"/>
    <col min="9" max="9" width="12.7109375" style="333" customWidth="1"/>
    <col min="10" max="10" width="0.42578125" style="333" customWidth="1"/>
    <col min="11" max="11" width="15.85546875" style="333" customWidth="1"/>
    <col min="12" max="12" width="0.42578125" style="333" customWidth="1"/>
    <col min="13" max="13" width="15.28515625" style="333" customWidth="1"/>
    <col min="14" max="14" width="1.28515625" style="333" customWidth="1"/>
    <col min="15" max="15" width="14.28515625" style="333" hidden="1" customWidth="1" outlineLevel="1"/>
    <col min="16" max="16" width="0.42578125" style="333" customWidth="1" collapsed="1"/>
    <col min="17" max="17" width="15" style="333" customWidth="1"/>
    <col min="18" max="18" width="0.42578125" style="333" customWidth="1"/>
    <col min="19" max="19" width="10.7109375" style="333" hidden="1" customWidth="1"/>
    <col min="20" max="20" width="0.42578125" style="333" hidden="1" customWidth="1"/>
    <col min="21" max="21" width="10.7109375" style="333" hidden="1" customWidth="1"/>
    <col min="22" max="22" width="2.85546875" style="333" customWidth="1"/>
    <col min="23" max="23" width="1.7109375" style="333" customWidth="1"/>
    <col min="24" max="24" width="4.42578125" style="333" customWidth="1"/>
    <col min="25" max="25" width="14.85546875" style="333" customWidth="1"/>
    <col min="26" max="26" width="2.140625" style="23" customWidth="1"/>
    <col min="27" max="27" width="12.28515625" style="23" hidden="1" customWidth="1"/>
    <col min="28" max="28" width="11.42578125" style="23" hidden="1" customWidth="1"/>
    <col min="29" max="29" width="12.28515625" style="23" hidden="1" customWidth="1"/>
    <col min="30" max="32" width="11.42578125" style="23" hidden="1" customWidth="1"/>
    <col min="33" max="33" width="1.85546875" style="23" customWidth="1"/>
    <col min="34" max="16384" width="11.42578125" style="23"/>
  </cols>
  <sheetData>
    <row r="1" spans="1:29" ht="15.95" hidden="1" customHeight="1">
      <c r="A1" s="21"/>
      <c r="B1" s="331"/>
      <c r="C1" s="331"/>
      <c r="D1" s="331"/>
      <c r="E1" s="331"/>
      <c r="F1" s="331"/>
      <c r="G1" s="331"/>
      <c r="H1" s="331"/>
      <c r="I1" s="331"/>
      <c r="J1" s="331"/>
      <c r="K1" s="331"/>
      <c r="L1" s="331"/>
      <c r="M1" s="331"/>
      <c r="N1" s="331"/>
      <c r="O1" s="331"/>
      <c r="P1" s="331"/>
      <c r="Q1" s="331"/>
      <c r="R1" s="331"/>
      <c r="S1" s="331"/>
      <c r="T1" s="331"/>
      <c r="U1" s="331"/>
      <c r="V1" s="331"/>
      <c r="W1" s="332"/>
      <c r="X1" s="331"/>
      <c r="Y1" s="331"/>
      <c r="Z1" s="22"/>
    </row>
    <row r="2" spans="1:29" ht="15.95" hidden="1" customHeight="1">
      <c r="A2" s="24"/>
      <c r="W2" s="334"/>
      <c r="Z2" s="25"/>
    </row>
    <row r="3" spans="1:29" ht="3" customHeight="1">
      <c r="A3" s="21"/>
      <c r="B3" s="636" t="s">
        <v>24</v>
      </c>
      <c r="C3" s="637"/>
      <c r="D3" s="637"/>
      <c r="E3" s="637"/>
      <c r="F3" s="637"/>
      <c r="G3" s="637"/>
      <c r="H3" s="637"/>
      <c r="I3" s="637"/>
      <c r="J3" s="637"/>
      <c r="K3" s="637"/>
      <c r="L3" s="637"/>
      <c r="M3" s="637"/>
      <c r="N3" s="637"/>
      <c r="O3" s="637"/>
      <c r="P3" s="637"/>
      <c r="Q3" s="638"/>
      <c r="R3" s="331"/>
      <c r="S3" s="331"/>
      <c r="T3" s="331"/>
      <c r="U3" s="335"/>
      <c r="W3" s="332"/>
      <c r="X3" s="331"/>
      <c r="Y3" s="331"/>
      <c r="Z3" s="22"/>
    </row>
    <row r="4" spans="1:29" ht="16.5">
      <c r="A4" s="24"/>
      <c r="B4" s="639"/>
      <c r="C4" s="640"/>
      <c r="D4" s="640"/>
      <c r="E4" s="640"/>
      <c r="F4" s="640"/>
      <c r="G4" s="640"/>
      <c r="H4" s="640"/>
      <c r="I4" s="640"/>
      <c r="J4" s="640"/>
      <c r="K4" s="640"/>
      <c r="L4" s="640"/>
      <c r="M4" s="640"/>
      <c r="N4" s="640"/>
      <c r="O4" s="640"/>
      <c r="P4" s="640"/>
      <c r="Q4" s="641"/>
      <c r="R4" s="336"/>
      <c r="S4" s="337"/>
      <c r="T4" s="337"/>
      <c r="U4" s="338"/>
      <c r="W4" s="334"/>
      <c r="Z4" s="25"/>
    </row>
    <row r="5" spans="1:29" ht="3" customHeight="1">
      <c r="A5" s="24"/>
      <c r="B5" s="339"/>
      <c r="C5" s="339"/>
      <c r="D5" s="339"/>
      <c r="E5" s="339"/>
      <c r="F5" s="339"/>
      <c r="G5" s="590" t="s">
        <v>144</v>
      </c>
      <c r="H5" s="590"/>
      <c r="I5" s="609" t="s">
        <v>146</v>
      </c>
      <c r="J5" s="339"/>
      <c r="K5" s="339"/>
      <c r="L5" s="339"/>
      <c r="M5" s="339"/>
      <c r="N5" s="339"/>
      <c r="O5" s="339"/>
      <c r="P5" s="339"/>
      <c r="Q5" s="339"/>
      <c r="R5" s="341"/>
      <c r="S5" s="341"/>
      <c r="T5" s="341"/>
      <c r="U5" s="342"/>
      <c r="W5" s="334"/>
      <c r="Z5" s="25"/>
    </row>
    <row r="6" spans="1:29" ht="23.25" customHeight="1">
      <c r="A6" s="24"/>
      <c r="B6" s="341"/>
      <c r="C6" s="341"/>
      <c r="D6" s="341"/>
      <c r="E6" s="609" t="s">
        <v>147</v>
      </c>
      <c r="F6" s="340"/>
      <c r="G6" s="590"/>
      <c r="H6" s="590"/>
      <c r="I6" s="609"/>
      <c r="J6" s="341"/>
      <c r="K6" s="642" t="s">
        <v>77</v>
      </c>
      <c r="L6" s="643"/>
      <c r="M6" s="643"/>
      <c r="N6" s="643"/>
      <c r="O6" s="643"/>
      <c r="P6" s="643"/>
      <c r="Q6" s="644"/>
      <c r="R6" s="343"/>
      <c r="S6" s="343"/>
      <c r="T6" s="343"/>
      <c r="U6" s="344"/>
      <c r="W6" s="334"/>
      <c r="X6" s="612" t="s">
        <v>164</v>
      </c>
      <c r="Y6" s="613"/>
      <c r="Z6" s="25"/>
    </row>
    <row r="7" spans="1:29" ht="15.75" customHeight="1">
      <c r="A7" s="24"/>
      <c r="B7" s="341"/>
      <c r="C7" s="341"/>
      <c r="E7" s="609"/>
      <c r="F7" s="340"/>
      <c r="G7" s="590"/>
      <c r="H7" s="590"/>
      <c r="I7" s="609"/>
      <c r="J7" s="341"/>
      <c r="K7" s="645"/>
      <c r="L7" s="646"/>
      <c r="M7" s="646"/>
      <c r="N7" s="646"/>
      <c r="O7" s="646"/>
      <c r="P7" s="646"/>
      <c r="Q7" s="647"/>
      <c r="R7" s="343"/>
      <c r="S7" s="343"/>
      <c r="T7" s="343"/>
      <c r="U7" s="344"/>
      <c r="W7" s="334"/>
      <c r="X7" s="614"/>
      <c r="Y7" s="615"/>
      <c r="Z7" s="25"/>
    </row>
    <row r="8" spans="1:29" ht="15.75" customHeight="1">
      <c r="A8" s="24"/>
      <c r="B8" s="336" t="s">
        <v>25</v>
      </c>
      <c r="C8" s="339"/>
      <c r="D8" s="345"/>
      <c r="E8" s="609"/>
      <c r="F8" s="340"/>
      <c r="G8" s="590"/>
      <c r="H8" s="590"/>
      <c r="I8" s="609"/>
      <c r="J8" s="68"/>
      <c r="K8" s="346" t="s">
        <v>149</v>
      </c>
      <c r="N8" s="345"/>
      <c r="O8" s="345"/>
      <c r="Q8" s="609" t="s">
        <v>126</v>
      </c>
      <c r="U8" s="347"/>
      <c r="V8" s="610"/>
      <c r="W8" s="348"/>
      <c r="Y8" s="349"/>
      <c r="Z8" s="25"/>
      <c r="AA8" s="607" t="s">
        <v>81</v>
      </c>
      <c r="AB8" s="36"/>
      <c r="AC8" s="607" t="s">
        <v>126</v>
      </c>
    </row>
    <row r="9" spans="1:29" ht="30" customHeight="1">
      <c r="A9" s="24"/>
      <c r="B9" s="635" t="s">
        <v>182</v>
      </c>
      <c r="C9" s="635"/>
      <c r="D9" s="635"/>
      <c r="E9" s="340"/>
      <c r="F9" s="340"/>
      <c r="G9" s="590"/>
      <c r="H9" s="590"/>
      <c r="I9" s="340"/>
      <c r="K9" s="351" t="s">
        <v>96</v>
      </c>
      <c r="L9" s="345"/>
      <c r="M9" s="345" t="s">
        <v>81</v>
      </c>
      <c r="N9" s="345"/>
      <c r="O9" s="345"/>
      <c r="P9" s="345"/>
      <c r="Q9" s="611"/>
      <c r="U9" s="347"/>
      <c r="V9" s="610"/>
      <c r="W9" s="348"/>
      <c r="Y9" s="351"/>
      <c r="Z9" s="58"/>
      <c r="AA9" s="607"/>
      <c r="AB9" s="36"/>
      <c r="AC9" s="608"/>
    </row>
    <row r="10" spans="1:29" ht="15.75" customHeight="1">
      <c r="A10" s="24"/>
      <c r="B10" s="635"/>
      <c r="C10" s="635"/>
      <c r="D10" s="635"/>
      <c r="E10" s="538"/>
      <c r="F10" s="429"/>
      <c r="G10" s="522"/>
      <c r="H10" s="429"/>
      <c r="I10" s="429"/>
      <c r="J10" s="430"/>
      <c r="K10" s="522">
        <f>Personalblatt!R35</f>
        <v>0</v>
      </c>
      <c r="L10" s="431"/>
      <c r="M10" s="431"/>
      <c r="N10" s="431"/>
      <c r="O10" s="431"/>
      <c r="P10" s="431"/>
      <c r="Q10" s="522">
        <f>IF(Personalblatt!F34=0,0,(Personalblatt!P34+Personalblatt!Q34)/Personalblatt!F34)</f>
        <v>0</v>
      </c>
      <c r="U10" s="347"/>
      <c r="W10" s="334"/>
      <c r="Y10" s="527"/>
      <c r="Z10" s="58"/>
      <c r="AA10" s="36"/>
      <c r="AB10" s="36"/>
      <c r="AC10" s="19">
        <f>Y10</f>
        <v>0</v>
      </c>
    </row>
    <row r="11" spans="1:29" ht="27" customHeight="1">
      <c r="A11" s="24"/>
      <c r="B11" s="635" t="s">
        <v>183</v>
      </c>
      <c r="C11" s="635"/>
      <c r="D11" s="635"/>
      <c r="E11" s="432"/>
      <c r="F11" s="432"/>
      <c r="G11" s="433"/>
      <c r="H11" s="432"/>
      <c r="I11" s="432"/>
      <c r="J11" s="429"/>
      <c r="K11" s="433"/>
      <c r="L11" s="432"/>
      <c r="M11" s="432"/>
      <c r="N11" s="434"/>
      <c r="O11" s="434"/>
      <c r="P11" s="434"/>
      <c r="Q11" s="434"/>
      <c r="R11" s="339"/>
      <c r="S11" s="339"/>
      <c r="T11" s="339"/>
      <c r="U11" s="354"/>
      <c r="W11" s="334"/>
      <c r="Y11" s="452"/>
      <c r="Z11" s="59"/>
      <c r="AA11" s="44"/>
      <c r="AB11" s="26"/>
      <c r="AC11" s="26"/>
    </row>
    <row r="12" spans="1:29">
      <c r="A12" s="24"/>
      <c r="B12" s="635"/>
      <c r="C12" s="635"/>
      <c r="D12" s="635"/>
      <c r="E12" s="538"/>
      <c r="F12" s="429"/>
      <c r="G12" s="522">
        <f>Personalblatt!R55</f>
        <v>0</v>
      </c>
      <c r="H12" s="429"/>
      <c r="I12" s="429"/>
      <c r="J12" s="430"/>
      <c r="K12" s="522">
        <f>Personalblatt!R55</f>
        <v>0</v>
      </c>
      <c r="L12" s="429"/>
      <c r="M12" s="522">
        <f>IF(Personalblatt!F54=0,0,(Personalblatt!P54+Personalblatt!Q54)/Personalblatt!F54)</f>
        <v>0</v>
      </c>
      <c r="N12" s="429"/>
      <c r="O12" s="429"/>
      <c r="P12" s="429"/>
      <c r="Q12" s="429"/>
      <c r="U12" s="347"/>
      <c r="W12" s="334"/>
      <c r="Y12" s="527"/>
      <c r="Z12" s="25"/>
      <c r="AA12" s="53">
        <f>Y12</f>
        <v>0</v>
      </c>
    </row>
    <row r="13" spans="1:29" ht="7.5" customHeight="1">
      <c r="A13" s="24"/>
      <c r="B13" s="635" t="s">
        <v>184</v>
      </c>
      <c r="C13" s="635"/>
      <c r="D13" s="635"/>
      <c r="E13" s="429"/>
      <c r="F13" s="429"/>
      <c r="G13" s="429"/>
      <c r="H13" s="429"/>
      <c r="I13" s="429"/>
      <c r="J13" s="430"/>
      <c r="K13" s="429"/>
      <c r="L13" s="429"/>
      <c r="M13" s="429"/>
      <c r="N13" s="429"/>
      <c r="O13" s="429"/>
      <c r="P13" s="429"/>
      <c r="Q13" s="429"/>
      <c r="U13" s="347"/>
      <c r="W13" s="334"/>
      <c r="Y13" s="435"/>
      <c r="Z13" s="25"/>
      <c r="AA13" s="18"/>
      <c r="AC13" s="18"/>
    </row>
    <row r="14" spans="1:29" ht="14.25" customHeight="1">
      <c r="A14" s="24"/>
      <c r="B14" s="635"/>
      <c r="C14" s="635"/>
      <c r="D14" s="635"/>
      <c r="E14" s="538"/>
      <c r="F14" s="429"/>
      <c r="G14" s="522">
        <f>IF(G24=0,0,G50/G24)</f>
        <v>0</v>
      </c>
      <c r="H14" s="429"/>
      <c r="I14" s="429"/>
      <c r="J14" s="429"/>
      <c r="K14" s="522">
        <f>IF(K24=0,0,K50/K24)</f>
        <v>0</v>
      </c>
      <c r="L14" s="429"/>
      <c r="M14" s="522">
        <f>Q14</f>
        <v>0</v>
      </c>
      <c r="N14" s="429"/>
      <c r="O14" s="429"/>
      <c r="P14" s="429"/>
      <c r="Q14" s="522">
        <f>K14</f>
        <v>0</v>
      </c>
      <c r="U14" s="347"/>
      <c r="W14" s="334"/>
      <c r="Y14" s="527"/>
      <c r="Z14" s="25"/>
      <c r="AA14" s="53">
        <f>AC14</f>
        <v>0</v>
      </c>
      <c r="AC14" s="19">
        <f>Y14</f>
        <v>0</v>
      </c>
    </row>
    <row r="15" spans="1:29" ht="16.5" customHeight="1">
      <c r="A15" s="24"/>
      <c r="B15" s="635"/>
      <c r="C15" s="635"/>
      <c r="D15" s="635"/>
      <c r="E15" s="352"/>
      <c r="F15" s="352"/>
      <c r="G15" s="352"/>
      <c r="H15" s="352"/>
      <c r="I15" s="352"/>
      <c r="K15" s="352"/>
      <c r="M15" s="352"/>
      <c r="Q15" s="352"/>
      <c r="U15" s="347"/>
      <c r="W15" s="334"/>
      <c r="Y15" s="435"/>
      <c r="Z15" s="25"/>
      <c r="AA15" s="18"/>
      <c r="AC15" s="18"/>
    </row>
    <row r="16" spans="1:29" ht="14.25" customHeight="1">
      <c r="A16" s="24"/>
      <c r="B16" s="635" t="s">
        <v>185</v>
      </c>
      <c r="C16" s="635"/>
      <c r="D16" s="635"/>
      <c r="E16" s="352"/>
      <c r="F16" s="352"/>
      <c r="G16" s="352"/>
      <c r="H16" s="352"/>
      <c r="I16" s="352"/>
      <c r="J16" s="353"/>
      <c r="K16" s="352"/>
      <c r="M16" s="352"/>
      <c r="Q16" s="352"/>
      <c r="U16" s="347"/>
      <c r="W16" s="334"/>
      <c r="Y16" s="435"/>
      <c r="Z16" s="25"/>
      <c r="AA16" s="18"/>
      <c r="AC16" s="18"/>
    </row>
    <row r="17" spans="1:29" ht="14.25" customHeight="1">
      <c r="A17" s="24"/>
      <c r="B17" s="635"/>
      <c r="C17" s="635"/>
      <c r="D17" s="635"/>
      <c r="E17" s="527"/>
      <c r="F17" s="435"/>
      <c r="G17" s="531">
        <f>IF(G26=0,0,G52/G26)</f>
        <v>0</v>
      </c>
      <c r="H17" s="435"/>
      <c r="I17" s="435"/>
      <c r="J17" s="435"/>
      <c r="K17" s="531">
        <f>IF(K26=0,0,K52/K26)</f>
        <v>0</v>
      </c>
      <c r="L17" s="435"/>
      <c r="M17" s="531">
        <f>Q17</f>
        <v>0</v>
      </c>
      <c r="N17" s="435"/>
      <c r="O17" s="435"/>
      <c r="P17" s="435"/>
      <c r="Q17" s="531">
        <f>K17</f>
        <v>0</v>
      </c>
      <c r="U17" s="347"/>
      <c r="W17" s="334"/>
      <c r="Y17" s="527"/>
      <c r="Z17" s="25"/>
      <c r="AA17" s="53">
        <f>AC17</f>
        <v>0</v>
      </c>
      <c r="AC17" s="19">
        <f>Y17</f>
        <v>0</v>
      </c>
    </row>
    <row r="18" spans="1:29" ht="15" customHeight="1">
      <c r="A18" s="24"/>
      <c r="B18" s="356"/>
      <c r="C18" s="356"/>
      <c r="D18" s="350"/>
      <c r="E18" s="352"/>
      <c r="F18" s="352"/>
      <c r="G18" s="352"/>
      <c r="H18" s="352"/>
      <c r="I18" s="352"/>
      <c r="K18" s="352"/>
      <c r="M18" s="352"/>
      <c r="Q18" s="352"/>
      <c r="U18" s="347"/>
      <c r="W18" s="334"/>
      <c r="Y18" s="352"/>
      <c r="Z18" s="25"/>
      <c r="AA18" s="18"/>
      <c r="AC18" s="18"/>
    </row>
    <row r="19" spans="1:29" ht="3.95" customHeight="1">
      <c r="A19" s="24"/>
      <c r="B19" s="353"/>
      <c r="D19" s="353"/>
      <c r="E19" s="357"/>
      <c r="F19" s="357"/>
      <c r="G19" s="357"/>
      <c r="H19" s="357"/>
      <c r="I19" s="357"/>
      <c r="K19" s="357"/>
      <c r="M19" s="357"/>
      <c r="Q19" s="357"/>
      <c r="U19" s="347"/>
      <c r="W19" s="334"/>
      <c r="Y19" s="357"/>
      <c r="Z19" s="25"/>
      <c r="AA19" s="28"/>
      <c r="AC19" s="28"/>
    </row>
    <row r="20" spans="1:29">
      <c r="A20" s="24"/>
      <c r="B20" s="353" t="s">
        <v>186</v>
      </c>
      <c r="D20" s="353"/>
      <c r="E20" s="358"/>
      <c r="F20" s="357"/>
      <c r="G20" s="359">
        <f>Personalblatt!F34</f>
        <v>0</v>
      </c>
      <c r="H20" s="357"/>
      <c r="I20" s="357"/>
      <c r="K20" s="359">
        <f>Personalblatt!F34</f>
        <v>0</v>
      </c>
      <c r="M20" s="357"/>
      <c r="Q20" s="359">
        <f>Personalblatt!F34</f>
        <v>0</v>
      </c>
      <c r="U20" s="347"/>
      <c r="W20" s="334"/>
      <c r="Y20" s="358"/>
      <c r="Z20" s="25"/>
      <c r="AA20" s="28"/>
      <c r="AC20" s="27">
        <f>Y20</f>
        <v>0</v>
      </c>
    </row>
    <row r="21" spans="1:29" ht="3.95" customHeight="1">
      <c r="A21" s="24"/>
      <c r="B21" s="353"/>
      <c r="D21" s="353"/>
      <c r="E21" s="357"/>
      <c r="F21" s="357"/>
      <c r="G21" s="357"/>
      <c r="H21" s="357"/>
      <c r="I21" s="357"/>
      <c r="K21" s="357"/>
      <c r="M21" s="357"/>
      <c r="Q21" s="357"/>
      <c r="U21" s="347"/>
      <c r="W21" s="334"/>
      <c r="Y21" s="357"/>
      <c r="Z21" s="25"/>
      <c r="AA21" s="28"/>
      <c r="AC21" s="28"/>
    </row>
    <row r="22" spans="1:29">
      <c r="A22" s="24"/>
      <c r="B22" s="353" t="s">
        <v>187</v>
      </c>
      <c r="D22" s="353"/>
      <c r="E22" s="358"/>
      <c r="F22" s="357"/>
      <c r="G22" s="359">
        <f>Personalblatt!F54</f>
        <v>0</v>
      </c>
      <c r="H22" s="357"/>
      <c r="I22" s="357"/>
      <c r="K22" s="359">
        <f>Personalblatt!F54</f>
        <v>0</v>
      </c>
      <c r="M22" s="359">
        <f>Personalblatt!F54</f>
        <v>0</v>
      </c>
      <c r="U22" s="347"/>
      <c r="W22" s="334"/>
      <c r="Y22" s="358"/>
      <c r="Z22" s="25"/>
      <c r="AA22" s="54">
        <f>Y22</f>
        <v>0</v>
      </c>
    </row>
    <row r="23" spans="1:29" ht="8.1" customHeight="1">
      <c r="A23" s="24"/>
      <c r="B23" s="635" t="s">
        <v>188</v>
      </c>
      <c r="C23" s="635"/>
      <c r="D23" s="635"/>
      <c r="E23" s="357"/>
      <c r="F23" s="357"/>
      <c r="G23" s="357"/>
      <c r="H23" s="357"/>
      <c r="I23" s="357"/>
      <c r="K23" s="357"/>
      <c r="M23" s="357"/>
      <c r="Q23" s="357"/>
      <c r="U23" s="347"/>
      <c r="W23" s="334"/>
      <c r="Y23" s="357"/>
      <c r="Z23" s="25"/>
      <c r="AA23" s="28"/>
      <c r="AC23" s="28"/>
    </row>
    <row r="24" spans="1:29">
      <c r="A24" s="24"/>
      <c r="B24" s="635"/>
      <c r="C24" s="635"/>
      <c r="D24" s="635"/>
      <c r="E24" s="358"/>
      <c r="F24" s="357"/>
      <c r="G24" s="359">
        <f>Personalblatt!F65</f>
        <v>0</v>
      </c>
      <c r="H24" s="357"/>
      <c r="I24" s="357"/>
      <c r="K24" s="359">
        <f>G24</f>
        <v>0</v>
      </c>
      <c r="M24" s="359">
        <f>K24-Q24</f>
        <v>0</v>
      </c>
      <c r="Q24" s="359">
        <f>IF(K24=0,0,K24*B46)</f>
        <v>0</v>
      </c>
      <c r="U24" s="347"/>
      <c r="W24" s="334"/>
      <c r="Y24" s="358"/>
      <c r="Z24" s="25"/>
      <c r="AA24" s="54">
        <f>Y24-AC24</f>
        <v>0</v>
      </c>
      <c r="AC24" s="27">
        <f>IF(Y24=0,0,Y24*W46)</f>
        <v>0</v>
      </c>
    </row>
    <row r="25" spans="1:29" ht="8.1" customHeight="1">
      <c r="A25" s="24"/>
      <c r="B25" s="635"/>
      <c r="C25" s="635"/>
      <c r="D25" s="635"/>
      <c r="E25" s="357"/>
      <c r="F25" s="357"/>
      <c r="G25" s="357"/>
      <c r="H25" s="357"/>
      <c r="I25" s="357"/>
      <c r="K25" s="357"/>
      <c r="M25" s="357"/>
      <c r="Q25" s="357"/>
      <c r="U25" s="347"/>
      <c r="W25" s="334"/>
      <c r="Y25" s="357"/>
      <c r="Z25" s="25"/>
      <c r="AA25" s="28"/>
      <c r="AC25" s="28"/>
    </row>
    <row r="26" spans="1:29">
      <c r="A26" s="24"/>
      <c r="B26" s="353" t="s">
        <v>189</v>
      </c>
      <c r="D26" s="353"/>
      <c r="E26" s="358"/>
      <c r="F26" s="357"/>
      <c r="G26" s="359">
        <f>Personalblatt!F76</f>
        <v>0</v>
      </c>
      <c r="H26" s="357"/>
      <c r="I26" s="357"/>
      <c r="K26" s="359">
        <f>G26</f>
        <v>0</v>
      </c>
      <c r="M26" s="359">
        <f>K26-Q26</f>
        <v>0</v>
      </c>
      <c r="Q26" s="359">
        <f>IF(K26=0,0,K26*B46)</f>
        <v>0</v>
      </c>
      <c r="U26" s="347"/>
      <c r="W26" s="334"/>
      <c r="Y26" s="358"/>
      <c r="Z26" s="25"/>
      <c r="AA26" s="54">
        <f>Y26-AC26</f>
        <v>0</v>
      </c>
      <c r="AC26" s="27">
        <f>IF(Y26=0,0,Y26*W46)</f>
        <v>0</v>
      </c>
    </row>
    <row r="27" spans="1:29" ht="15" customHeight="1">
      <c r="A27" s="24"/>
      <c r="U27" s="347"/>
      <c r="W27" s="334"/>
      <c r="Z27" s="25"/>
    </row>
    <row r="28" spans="1:29" ht="16.5">
      <c r="A28" s="24"/>
      <c r="B28" s="336" t="s">
        <v>26</v>
      </c>
      <c r="C28" s="339"/>
      <c r="D28" s="339"/>
      <c r="J28" s="339"/>
      <c r="U28" s="347"/>
      <c r="W28" s="334"/>
      <c r="Z28" s="25"/>
    </row>
    <row r="29" spans="1:29" ht="15.75" customHeight="1">
      <c r="A29" s="24"/>
      <c r="B29" s="604" t="s">
        <v>190</v>
      </c>
      <c r="C29" s="604"/>
      <c r="D29" s="339"/>
      <c r="J29" s="339"/>
      <c r="U29" s="347"/>
      <c r="W29" s="334"/>
      <c r="Z29" s="25"/>
    </row>
    <row r="30" spans="1:29" ht="15" customHeight="1">
      <c r="A30" s="24"/>
      <c r="B30" s="604"/>
      <c r="C30" s="604"/>
      <c r="E30" s="533"/>
      <c r="F30" s="360"/>
      <c r="G30" s="361">
        <f>Nettoarbeitszeit!D31</f>
        <v>0</v>
      </c>
      <c r="H30" s="360"/>
      <c r="I30" s="360"/>
      <c r="K30" s="361">
        <f>Nettoarbeitszeit!D31</f>
        <v>0</v>
      </c>
      <c r="M30" s="361">
        <f>K30*M22*K36</f>
        <v>0</v>
      </c>
      <c r="O30" s="360"/>
      <c r="Q30" s="361">
        <f>K30*Q20*K36</f>
        <v>0</v>
      </c>
      <c r="S30" s="360"/>
      <c r="T30" s="360"/>
      <c r="U30" s="362"/>
      <c r="W30" s="334"/>
      <c r="Y30" s="361">
        <f>Nettoarbeitszeit!G31</f>
        <v>0</v>
      </c>
      <c r="Z30" s="25"/>
      <c r="AA30" s="55">
        <f>Y30*AA22*Y36</f>
        <v>0</v>
      </c>
      <c r="AB30" s="30"/>
      <c r="AC30" s="29">
        <f>Y30*AC20*Y36</f>
        <v>0</v>
      </c>
    </row>
    <row r="31" spans="1:29" ht="10.5" customHeight="1">
      <c r="A31" s="24"/>
      <c r="B31" s="604" t="s">
        <v>191</v>
      </c>
      <c r="C31" s="604"/>
      <c r="E31" s="360"/>
      <c r="F31" s="360"/>
      <c r="G31" s="360"/>
      <c r="H31" s="360"/>
      <c r="I31" s="360"/>
      <c r="K31" s="360"/>
      <c r="M31" s="360"/>
      <c r="O31" s="360"/>
      <c r="Q31" s="360"/>
      <c r="S31" s="360"/>
      <c r="T31" s="360"/>
      <c r="U31" s="362"/>
      <c r="W31" s="334"/>
      <c r="Y31" s="360"/>
      <c r="Z31" s="25"/>
      <c r="AA31" s="30"/>
      <c r="AB31" s="30"/>
      <c r="AC31" s="30"/>
    </row>
    <row r="32" spans="1:29" ht="15" customHeight="1">
      <c r="A32" s="24"/>
      <c r="B32" s="604"/>
      <c r="C32" s="604"/>
      <c r="E32" s="533">
        <f>E30</f>
        <v>0</v>
      </c>
      <c r="F32" s="360"/>
      <c r="G32" s="361">
        <f>Nettoarbeitszeit!D31</f>
        <v>0</v>
      </c>
      <c r="H32" s="360"/>
      <c r="I32" s="360"/>
      <c r="K32" s="361">
        <f>Nettoarbeitszeit!D31</f>
        <v>0</v>
      </c>
      <c r="M32" s="361">
        <f>K30*M22*K36</f>
        <v>0</v>
      </c>
      <c r="O32" s="360"/>
      <c r="Q32" s="361">
        <f>K32*Q20*K36</f>
        <v>0</v>
      </c>
      <c r="S32" s="360"/>
      <c r="T32" s="360"/>
      <c r="U32" s="362"/>
      <c r="W32" s="334"/>
      <c r="Y32" s="361">
        <f>Nettoarbeitszeit!G31</f>
        <v>0</v>
      </c>
      <c r="Z32" s="25"/>
      <c r="AA32" s="55">
        <f>Y30*AA22*Y36</f>
        <v>0</v>
      </c>
      <c r="AB32" s="30"/>
      <c r="AC32" s="29">
        <f>Y32*AC20*Y36</f>
        <v>0</v>
      </c>
    </row>
    <row r="33" spans="1:31" ht="3.95" customHeight="1">
      <c r="A33" s="24"/>
      <c r="B33" s="604" t="s">
        <v>192</v>
      </c>
      <c r="C33" s="604"/>
      <c r="D33" s="604"/>
      <c r="E33" s="360"/>
      <c r="F33" s="360"/>
      <c r="G33" s="360"/>
      <c r="H33" s="360"/>
      <c r="I33" s="360"/>
      <c r="K33" s="360"/>
      <c r="M33" s="360"/>
      <c r="O33" s="360"/>
      <c r="Q33" s="360"/>
      <c r="S33" s="360"/>
      <c r="T33" s="360"/>
      <c r="U33" s="362"/>
      <c r="W33" s="334"/>
      <c r="Y33" s="360"/>
      <c r="Z33" s="25"/>
      <c r="AA33" s="30"/>
      <c r="AB33" s="30"/>
      <c r="AC33" s="30"/>
    </row>
    <row r="34" spans="1:31" ht="15" customHeight="1">
      <c r="A34" s="24"/>
      <c r="B34" s="604"/>
      <c r="C34" s="604"/>
      <c r="D34" s="604"/>
      <c r="E34" s="533"/>
      <c r="F34" s="360"/>
      <c r="G34" s="361">
        <f>Nettoarbeitszeit!D29</f>
        <v>0</v>
      </c>
      <c r="H34" s="360"/>
      <c r="I34" s="360"/>
      <c r="K34" s="361">
        <f>Nettoarbeitszeit!D29</f>
        <v>0</v>
      </c>
      <c r="M34" s="360"/>
      <c r="Q34" s="360"/>
      <c r="U34" s="347"/>
      <c r="W34" s="334"/>
      <c r="Y34" s="361">
        <f>Nettoarbeitszeit!G29</f>
        <v>0</v>
      </c>
      <c r="Z34" s="25"/>
      <c r="AA34" s="30"/>
      <c r="AC34" s="30"/>
    </row>
    <row r="35" spans="1:31" ht="3.95" customHeight="1">
      <c r="A35" s="24"/>
      <c r="B35" s="604"/>
      <c r="C35" s="604"/>
      <c r="D35" s="604"/>
      <c r="E35" s="360"/>
      <c r="F35" s="360"/>
      <c r="G35" s="360"/>
      <c r="H35" s="360"/>
      <c r="I35" s="360"/>
      <c r="K35" s="360"/>
      <c r="M35" s="360"/>
      <c r="Q35" s="360"/>
      <c r="U35" s="347"/>
      <c r="W35" s="334"/>
      <c r="Y35" s="360"/>
      <c r="Z35" s="25"/>
      <c r="AA35" s="30"/>
      <c r="AC35" s="30"/>
    </row>
    <row r="36" spans="1:31">
      <c r="A36" s="24"/>
      <c r="B36" s="333" t="s">
        <v>193</v>
      </c>
      <c r="E36" s="363"/>
      <c r="F36" s="364"/>
      <c r="G36" s="363"/>
      <c r="H36" s="364"/>
      <c r="I36" s="364"/>
      <c r="K36" s="363"/>
      <c r="M36" s="364"/>
      <c r="Q36" s="364"/>
      <c r="U36" s="347"/>
      <c r="W36" s="334"/>
      <c r="Y36" s="363"/>
      <c r="Z36" s="25"/>
      <c r="AA36" s="20"/>
      <c r="AC36" s="20"/>
    </row>
    <row r="37" spans="1:31" ht="4.5" customHeight="1">
      <c r="A37" s="24"/>
      <c r="U37" s="347"/>
      <c r="W37" s="334"/>
      <c r="Z37" s="25"/>
    </row>
    <row r="38" spans="1:31">
      <c r="A38" s="24"/>
      <c r="B38" s="365" t="s">
        <v>124</v>
      </c>
      <c r="E38" s="533"/>
      <c r="F38" s="360"/>
      <c r="G38" s="361">
        <f>G34*G20*G36</f>
        <v>0</v>
      </c>
      <c r="H38" s="360"/>
      <c r="I38" s="360"/>
      <c r="K38" s="361">
        <f>K34*K20*K36</f>
        <v>0</v>
      </c>
      <c r="M38" s="360"/>
      <c r="Q38" s="361">
        <f>K34*Q20*K36</f>
        <v>0</v>
      </c>
      <c r="U38" s="347"/>
      <c r="W38" s="334"/>
      <c r="Y38" s="361">
        <f>Y34*Y20*Y36</f>
        <v>0</v>
      </c>
      <c r="Z38" s="25"/>
      <c r="AA38" s="30"/>
      <c r="AC38" s="29">
        <f>Y34*AC20*Y36</f>
        <v>0</v>
      </c>
    </row>
    <row r="39" spans="1:31" ht="3.95" customHeight="1">
      <c r="A39" s="24"/>
      <c r="E39" s="360"/>
      <c r="F39" s="360"/>
      <c r="G39" s="360"/>
      <c r="H39" s="360"/>
      <c r="I39" s="360"/>
      <c r="K39" s="360"/>
      <c r="M39" s="360"/>
      <c r="Q39" s="360"/>
      <c r="U39" s="347"/>
      <c r="W39" s="334"/>
      <c r="Y39" s="360"/>
      <c r="Z39" s="25"/>
      <c r="AA39" s="30"/>
      <c r="AC39" s="30"/>
    </row>
    <row r="40" spans="1:31" ht="14.25" customHeight="1">
      <c r="A40" s="24"/>
      <c r="B40" s="365" t="s">
        <v>125</v>
      </c>
      <c r="E40" s="533"/>
      <c r="F40" s="360"/>
      <c r="G40" s="361">
        <f>G34*G22*G36</f>
        <v>0</v>
      </c>
      <c r="H40" s="360"/>
      <c r="I40" s="360"/>
      <c r="K40" s="361">
        <f>K34*K22*K36</f>
        <v>0</v>
      </c>
      <c r="M40" s="361">
        <f>K34*M22*K36</f>
        <v>0</v>
      </c>
      <c r="Q40" s="360"/>
      <c r="U40" s="347"/>
      <c r="W40" s="334"/>
      <c r="Y40" s="361">
        <f>Y34*Y22*Y36</f>
        <v>0</v>
      </c>
      <c r="Z40" s="25"/>
      <c r="AA40" s="55">
        <f>Y34*AA22*Y36</f>
        <v>0</v>
      </c>
      <c r="AC40" s="30"/>
    </row>
    <row r="41" spans="1:31" ht="6.95" customHeight="1">
      <c r="A41" s="24"/>
      <c r="B41" s="365"/>
      <c r="E41" s="360"/>
      <c r="F41" s="360"/>
      <c r="G41" s="360"/>
      <c r="H41" s="360"/>
      <c r="I41" s="360"/>
      <c r="K41" s="360"/>
      <c r="M41" s="360"/>
      <c r="Q41" s="360"/>
      <c r="U41" s="347"/>
      <c r="W41" s="334"/>
      <c r="Z41" s="25"/>
    </row>
    <row r="42" spans="1:31" ht="6.6" customHeight="1">
      <c r="A42" s="24"/>
      <c r="U42" s="347"/>
      <c r="W42" s="334"/>
      <c r="Z42" s="25"/>
    </row>
    <row r="43" spans="1:31" ht="15.75" customHeight="1" thickBot="1">
      <c r="A43" s="24"/>
      <c r="B43" s="336" t="s">
        <v>27</v>
      </c>
      <c r="C43" s="339"/>
      <c r="D43" s="339"/>
      <c r="U43" s="347"/>
      <c r="W43" s="334"/>
      <c r="Z43" s="25"/>
    </row>
    <row r="44" spans="1:31" ht="15.75" customHeight="1" thickBot="1">
      <c r="A44" s="24"/>
      <c r="B44" s="336"/>
      <c r="C44" s="339"/>
      <c r="D44" s="339"/>
      <c r="E44" s="620" t="s">
        <v>203</v>
      </c>
      <c r="F44" s="621"/>
      <c r="G44" s="621"/>
      <c r="H44" s="621"/>
      <c r="I44" s="621"/>
      <c r="J44" s="621"/>
      <c r="K44" s="621"/>
      <c r="L44" s="621"/>
      <c r="M44" s="621"/>
      <c r="N44" s="621"/>
      <c r="O44" s="621"/>
      <c r="P44" s="621"/>
      <c r="Q44" s="621"/>
      <c r="R44" s="621"/>
      <c r="S44" s="621"/>
      <c r="T44" s="621"/>
      <c r="U44" s="622"/>
      <c r="W44" s="334"/>
      <c r="Z44" s="25"/>
    </row>
    <row r="45" spans="1:31">
      <c r="A45" s="24"/>
      <c r="B45" s="333" t="s">
        <v>62</v>
      </c>
      <c r="S45" s="366" t="s">
        <v>127</v>
      </c>
      <c r="T45" s="366"/>
      <c r="U45" s="367">
        <f>IF(U54=0,0,"FE Gruppe")</f>
        <v>0</v>
      </c>
      <c r="W45" s="334"/>
      <c r="Z45" s="25"/>
      <c r="AD45" s="38" t="s">
        <v>127</v>
      </c>
      <c r="AE45" s="38">
        <f>IF(AE54=0,0,"FE Gruppe")</f>
        <v>0</v>
      </c>
    </row>
    <row r="46" spans="1:31">
      <c r="A46" s="24"/>
      <c r="B46" s="368">
        <f>IF(B48=0,0,100%-B48)</f>
        <v>0</v>
      </c>
      <c r="C46" s="333" t="s">
        <v>28</v>
      </c>
      <c r="E46" s="527"/>
      <c r="F46" s="435"/>
      <c r="G46" s="531">
        <f>Personalblatt!P34+Personalblatt!Q34</f>
        <v>0</v>
      </c>
      <c r="H46" s="435"/>
      <c r="I46" s="435"/>
      <c r="J46" s="435"/>
      <c r="K46" s="531">
        <f>Personalblatt!P34+Personalblatt!Q34</f>
        <v>0</v>
      </c>
      <c r="L46" s="435"/>
      <c r="M46" s="435"/>
      <c r="N46" s="435"/>
      <c r="O46" s="435"/>
      <c r="P46" s="435"/>
      <c r="Q46" s="531">
        <f>K46</f>
        <v>0</v>
      </c>
      <c r="R46" s="352"/>
      <c r="S46" s="352">
        <f>IF($K$38=0,0,Q46/$K$38)</f>
        <v>0</v>
      </c>
      <c r="T46" s="352"/>
      <c r="U46" s="370">
        <f>IF(Facheinheit!J17=0,0,IF(Facheinheit!K17=0,0,IF(Facheinheit!J22&gt;0,S46*Facheinheit!J22,S46/Facheinheit!J17)))</f>
        <v>0</v>
      </c>
      <c r="W46" s="618">
        <f>IF(W48=0,0,100%-W48)</f>
        <v>0</v>
      </c>
      <c r="X46" s="619"/>
      <c r="Y46" s="436">
        <f>Y10*Y20</f>
        <v>0</v>
      </c>
      <c r="Z46" s="25"/>
      <c r="AA46" s="50"/>
      <c r="AB46" s="18"/>
      <c r="AC46" s="52">
        <f>Y46</f>
        <v>0</v>
      </c>
      <c r="AD46" s="18">
        <f>IF($Y$38=0,0,AC46/$Y$38)</f>
        <v>0</v>
      </c>
      <c r="AE46" s="18">
        <f>IF(Facheinheit!J17=0,0,IF(Facheinheit!K17=0,0,IF(Facheinheit!J22&gt;0,AD46*Facheinheit!J22,AD46/Facheinheit!J17)))</f>
        <v>0</v>
      </c>
    </row>
    <row r="47" spans="1:31" ht="3.95" customHeight="1">
      <c r="A47" s="24"/>
      <c r="B47" s="368"/>
      <c r="E47" s="435"/>
      <c r="F47" s="435"/>
      <c r="G47" s="435"/>
      <c r="H47" s="435"/>
      <c r="I47" s="435"/>
      <c r="J47" s="435"/>
      <c r="K47" s="435"/>
      <c r="L47" s="435"/>
      <c r="M47" s="435"/>
      <c r="N47" s="435"/>
      <c r="O47" s="435"/>
      <c r="P47" s="435"/>
      <c r="Q47" s="435"/>
      <c r="R47" s="352"/>
      <c r="S47" s="352"/>
      <c r="T47" s="352"/>
      <c r="U47" s="370"/>
      <c r="W47" s="334"/>
      <c r="X47" s="371"/>
      <c r="Y47" s="435"/>
      <c r="Z47" s="25"/>
      <c r="AA47" s="50"/>
      <c r="AB47" s="18"/>
      <c r="AC47" s="50"/>
      <c r="AD47" s="18"/>
      <c r="AE47" s="18"/>
    </row>
    <row r="48" spans="1:31">
      <c r="A48" s="24"/>
      <c r="B48" s="372">
        <f>IF(K48=0,0,K48/(K46+K48))</f>
        <v>0</v>
      </c>
      <c r="C48" s="333" t="s">
        <v>61</v>
      </c>
      <c r="E48" s="527"/>
      <c r="F48" s="435"/>
      <c r="G48" s="531">
        <f>Personalblatt!P54+Personalblatt!Q54</f>
        <v>0</v>
      </c>
      <c r="H48" s="435"/>
      <c r="I48" s="435"/>
      <c r="J48" s="435"/>
      <c r="K48" s="531">
        <f>Personalblatt!P54+Personalblatt!Q54</f>
        <v>0</v>
      </c>
      <c r="L48" s="435"/>
      <c r="M48" s="531">
        <f>K48</f>
        <v>0</v>
      </c>
      <c r="N48" s="435"/>
      <c r="O48" s="435">
        <f>IF($M$40=0,0,M48/$M$40)</f>
        <v>0</v>
      </c>
      <c r="P48" s="435"/>
      <c r="Q48" s="435"/>
      <c r="R48" s="352"/>
      <c r="S48" s="352"/>
      <c r="T48" s="352"/>
      <c r="U48" s="370"/>
      <c r="W48" s="618">
        <f>IF(Y48=0,0,Y48/(Y46+K48))</f>
        <v>0</v>
      </c>
      <c r="X48" s="619"/>
      <c r="Y48" s="436">
        <f>Y12*Y22</f>
        <v>0</v>
      </c>
      <c r="Z48" s="25"/>
      <c r="AA48" s="56">
        <f>Y48</f>
        <v>0</v>
      </c>
      <c r="AB48" s="18">
        <f>IF($AA$40=0,0,AA48/$AA$40)</f>
        <v>0</v>
      </c>
      <c r="AC48" s="50"/>
      <c r="AD48" s="18"/>
      <c r="AE48" s="18"/>
    </row>
    <row r="49" spans="1:31" ht="3.95" customHeight="1">
      <c r="A49" s="24"/>
      <c r="B49" s="372"/>
      <c r="E49" s="355"/>
      <c r="F49" s="435"/>
      <c r="G49" s="355"/>
      <c r="H49" s="435"/>
      <c r="I49" s="435"/>
      <c r="J49" s="435"/>
      <c r="K49" s="435"/>
      <c r="L49" s="435"/>
      <c r="M49" s="435"/>
      <c r="N49" s="435"/>
      <c r="O49" s="435"/>
      <c r="P49" s="435"/>
      <c r="Q49" s="435"/>
      <c r="R49" s="352"/>
      <c r="S49" s="352"/>
      <c r="T49" s="352"/>
      <c r="U49" s="370"/>
      <c r="W49" s="334"/>
      <c r="Y49" s="435"/>
      <c r="Z49" s="34"/>
      <c r="AA49" s="50"/>
      <c r="AB49" s="18"/>
      <c r="AC49" s="50"/>
      <c r="AD49" s="18"/>
      <c r="AE49" s="18"/>
    </row>
    <row r="50" spans="1:31">
      <c r="A50" s="24"/>
      <c r="C50" s="333" t="s">
        <v>29</v>
      </c>
      <c r="E50" s="527"/>
      <c r="F50" s="435"/>
      <c r="G50" s="531">
        <f>Personalblatt!P65+Personalblatt!Q65</f>
        <v>0</v>
      </c>
      <c r="H50" s="435"/>
      <c r="I50" s="435"/>
      <c r="J50" s="435"/>
      <c r="K50" s="531">
        <f>G50</f>
        <v>0</v>
      </c>
      <c r="L50" s="435"/>
      <c r="M50" s="531">
        <f>K50*B48</f>
        <v>0</v>
      </c>
      <c r="N50" s="435"/>
      <c r="O50" s="435">
        <f>IF($M$30=0,0,M50/$M$30)</f>
        <v>0</v>
      </c>
      <c r="P50" s="435"/>
      <c r="Q50" s="531">
        <f>K50*B46</f>
        <v>0</v>
      </c>
      <c r="R50" s="352"/>
      <c r="S50" s="352">
        <f>IF($Q$30=0,0,Q50/$Q$30)</f>
        <v>0</v>
      </c>
      <c r="T50" s="352"/>
      <c r="U50" s="370">
        <f>IF(U46=0,0,S50)</f>
        <v>0</v>
      </c>
      <c r="W50" s="334"/>
      <c r="Y50" s="436">
        <f>Y14*Y24</f>
        <v>0</v>
      </c>
      <c r="Z50" s="34"/>
      <c r="AA50" s="56">
        <f>Y50*W48</f>
        <v>0</v>
      </c>
      <c r="AB50" s="18">
        <f>IF($AA$30=0,0,AA50/$AA$30)</f>
        <v>0</v>
      </c>
      <c r="AC50" s="52">
        <f>Y50*W46</f>
        <v>0</v>
      </c>
      <c r="AD50" s="18">
        <f>IF($AC$30=0,0,AC50/$AC$30)</f>
        <v>0</v>
      </c>
      <c r="AE50" s="18">
        <f>IF(AE46=0,0,AD50)</f>
        <v>0</v>
      </c>
    </row>
    <row r="51" spans="1:31" ht="3.95" customHeight="1">
      <c r="A51" s="24"/>
      <c r="E51" s="355"/>
      <c r="F51" s="435"/>
      <c r="G51" s="355"/>
      <c r="H51" s="435"/>
      <c r="I51" s="435"/>
      <c r="J51" s="435"/>
      <c r="K51" s="435"/>
      <c r="L51" s="435"/>
      <c r="M51" s="435"/>
      <c r="N51" s="435"/>
      <c r="O51" s="435"/>
      <c r="P51" s="435"/>
      <c r="Q51" s="435"/>
      <c r="R51" s="352"/>
      <c r="S51" s="352"/>
      <c r="T51" s="352"/>
      <c r="U51" s="370"/>
      <c r="W51" s="334"/>
      <c r="Y51" s="435"/>
      <c r="Z51" s="34"/>
      <c r="AA51" s="50"/>
      <c r="AB51" s="18"/>
      <c r="AC51" s="50"/>
      <c r="AD51" s="18"/>
      <c r="AE51" s="18"/>
    </row>
    <row r="52" spans="1:31">
      <c r="A52" s="24"/>
      <c r="C52" s="333" t="s">
        <v>123</v>
      </c>
      <c r="E52" s="527"/>
      <c r="F52" s="435"/>
      <c r="G52" s="531">
        <f>Personalblatt!P76+Personalblatt!Q76</f>
        <v>0</v>
      </c>
      <c r="H52" s="435"/>
      <c r="I52" s="435"/>
      <c r="J52" s="435"/>
      <c r="K52" s="531">
        <f>G52</f>
        <v>0</v>
      </c>
      <c r="L52" s="435"/>
      <c r="M52" s="531">
        <f>K52*B48</f>
        <v>0</v>
      </c>
      <c r="N52" s="435"/>
      <c r="O52" s="435">
        <f>IF($M$32=0,0,M52/$M$32)</f>
        <v>0</v>
      </c>
      <c r="P52" s="435"/>
      <c r="Q52" s="531">
        <f>K52*B46</f>
        <v>0</v>
      </c>
      <c r="R52" s="352"/>
      <c r="S52" s="352">
        <f>IF($Q$32=0,0,Q52/$Q$32)</f>
        <v>0</v>
      </c>
      <c r="T52" s="352"/>
      <c r="U52" s="370">
        <f>IF(U46=0,0,S52)</f>
        <v>0</v>
      </c>
      <c r="W52" s="334"/>
      <c r="Y52" s="436">
        <f>Y17*Y26</f>
        <v>0</v>
      </c>
      <c r="Z52" s="34"/>
      <c r="AA52" s="56">
        <f>Y52*W48</f>
        <v>0</v>
      </c>
      <c r="AB52" s="18">
        <f>IF($AA$32=0,0,AA52/$AA$32)</f>
        <v>0</v>
      </c>
      <c r="AC52" s="52">
        <f>Y52*W46</f>
        <v>0</v>
      </c>
      <c r="AD52" s="18">
        <f>IF($AC$32=0,0,AC52/$AC$32)</f>
        <v>0</v>
      </c>
      <c r="AE52" s="18">
        <f>IF(AE46=0,0,AD52)</f>
        <v>0</v>
      </c>
    </row>
    <row r="53" spans="1:31" ht="5.0999999999999996" customHeight="1" thickBot="1">
      <c r="A53" s="24"/>
      <c r="E53" s="435"/>
      <c r="F53" s="435"/>
      <c r="G53" s="435"/>
      <c r="H53" s="435"/>
      <c r="I53" s="435"/>
      <c r="J53" s="435"/>
      <c r="K53" s="435"/>
      <c r="L53" s="435"/>
      <c r="M53" s="435"/>
      <c r="N53" s="435"/>
      <c r="O53" s="435"/>
      <c r="P53" s="435"/>
      <c r="Q53" s="435"/>
      <c r="R53" s="352"/>
      <c r="S53" s="352"/>
      <c r="T53" s="352"/>
      <c r="U53" s="370"/>
      <c r="W53" s="334"/>
      <c r="Y53" s="435"/>
      <c r="Z53" s="34"/>
      <c r="AA53" s="50"/>
      <c r="AB53" s="18"/>
      <c r="AC53" s="50"/>
      <c r="AD53" s="18"/>
      <c r="AE53" s="18"/>
    </row>
    <row r="54" spans="1:31" ht="15.75" thickBot="1">
      <c r="A54" s="24"/>
      <c r="B54" s="373">
        <f>IF(K54=0,0,K54/$K$89)</f>
        <v>0</v>
      </c>
      <c r="C54" s="333" t="s">
        <v>194</v>
      </c>
      <c r="D54" s="374"/>
      <c r="E54" s="450">
        <f>SUM(E46:E52)</f>
        <v>0</v>
      </c>
      <c r="F54" s="438"/>
      <c r="G54" s="450">
        <f>SUM(G46:G52)</f>
        <v>0</v>
      </c>
      <c r="H54" s="438"/>
      <c r="I54" s="438"/>
      <c r="J54" s="435"/>
      <c r="K54" s="450">
        <f>SUM(K46:K52)</f>
        <v>0</v>
      </c>
      <c r="L54" s="439"/>
      <c r="M54" s="450">
        <f>SUM(M46:O52)</f>
        <v>0</v>
      </c>
      <c r="N54" s="438"/>
      <c r="O54" s="437">
        <f>O46+O48+O50+O52</f>
        <v>0</v>
      </c>
      <c r="P54" s="438"/>
      <c r="Q54" s="450">
        <f>SUM(Q46:S52)</f>
        <v>0</v>
      </c>
      <c r="R54" s="376"/>
      <c r="S54" s="378">
        <f>S46+S48+S50+S52</f>
        <v>0</v>
      </c>
      <c r="T54" s="377"/>
      <c r="U54" s="378">
        <f>SUM(U46:U52)</f>
        <v>0</v>
      </c>
      <c r="W54" s="334"/>
      <c r="Y54" s="437">
        <f>SUM(Y46:Y52)</f>
        <v>0</v>
      </c>
      <c r="Z54" s="33"/>
      <c r="AA54" s="57">
        <f>SUM(AA46:AB52)</f>
        <v>0</v>
      </c>
      <c r="AB54" s="31">
        <f>AB46+AB48+AB50+AB52</f>
        <v>0</v>
      </c>
      <c r="AC54" s="48">
        <f>SUM(AC46:AD52)</f>
        <v>0</v>
      </c>
      <c r="AD54" s="31">
        <f>AD46+AD48+AD50+AD52</f>
        <v>0</v>
      </c>
      <c r="AE54" s="31">
        <f>SUM(AE46:AE52)</f>
        <v>0</v>
      </c>
    </row>
    <row r="55" spans="1:31" ht="14.25" customHeight="1">
      <c r="A55" s="24"/>
      <c r="B55" s="379"/>
      <c r="C55" s="380" t="s">
        <v>195</v>
      </c>
      <c r="D55" s="381"/>
      <c r="E55" s="599" t="s">
        <v>178</v>
      </c>
      <c r="F55" s="623" t="s">
        <v>145</v>
      </c>
      <c r="G55" s="623"/>
      <c r="H55" s="623"/>
      <c r="I55" s="633" t="s">
        <v>196</v>
      </c>
      <c r="J55" s="379"/>
      <c r="K55" s="382"/>
      <c r="L55" s="383"/>
      <c r="M55" s="382"/>
      <c r="N55" s="383"/>
      <c r="O55" s="383"/>
      <c r="P55" s="383"/>
      <c r="Q55" s="382"/>
      <c r="R55" s="376"/>
      <c r="S55" s="376"/>
      <c r="T55" s="376"/>
      <c r="U55" s="377"/>
      <c r="W55" s="334"/>
      <c r="Y55" s="438"/>
      <c r="Z55" s="33"/>
      <c r="AA55" s="49"/>
      <c r="AB55" s="32"/>
      <c r="AC55" s="49"/>
      <c r="AD55" s="32"/>
      <c r="AE55" s="32"/>
    </row>
    <row r="56" spans="1:31" ht="14.25" hidden="1" customHeight="1">
      <c r="A56" s="24"/>
      <c r="B56" s="379"/>
      <c r="C56" s="380"/>
      <c r="D56" s="381"/>
      <c r="E56" s="600"/>
      <c r="F56" s="623"/>
      <c r="G56" s="623"/>
      <c r="H56" s="623"/>
      <c r="I56" s="633"/>
      <c r="J56" s="379"/>
      <c r="K56" s="382"/>
      <c r="L56" s="383"/>
      <c r="M56" s="382"/>
      <c r="N56" s="383"/>
      <c r="O56" s="383"/>
      <c r="P56" s="383"/>
      <c r="Q56" s="382"/>
      <c r="R56" s="376"/>
      <c r="S56" s="376"/>
      <c r="T56" s="376"/>
      <c r="U56" s="377"/>
      <c r="W56" s="334"/>
      <c r="Y56" s="438"/>
      <c r="Z56" s="33"/>
      <c r="AA56" s="49"/>
      <c r="AB56" s="32"/>
      <c r="AC56" s="49"/>
      <c r="AD56" s="32"/>
      <c r="AE56" s="32"/>
    </row>
    <row r="57" spans="1:31" ht="14.25" customHeight="1">
      <c r="A57" s="24"/>
      <c r="B57" s="379"/>
      <c r="C57" s="379"/>
      <c r="D57" s="381"/>
      <c r="E57" s="600"/>
      <c r="F57" s="623"/>
      <c r="G57" s="623"/>
      <c r="H57" s="623"/>
      <c r="I57" s="633"/>
      <c r="J57" s="379"/>
      <c r="K57" s="623" t="s">
        <v>197</v>
      </c>
      <c r="L57" s="383"/>
      <c r="M57" s="625"/>
      <c r="N57" s="383"/>
      <c r="O57" s="383"/>
      <c r="P57" s="383"/>
      <c r="Q57" s="625"/>
      <c r="R57" s="376"/>
      <c r="S57" s="376"/>
      <c r="T57" s="376"/>
      <c r="U57" s="377"/>
      <c r="W57" s="334"/>
      <c r="Y57" s="616" t="s">
        <v>197</v>
      </c>
      <c r="Z57" s="33"/>
      <c r="AA57" s="50"/>
      <c r="AB57" s="32"/>
      <c r="AC57" s="49"/>
      <c r="AD57" s="32"/>
      <c r="AE57" s="32"/>
    </row>
    <row r="58" spans="1:31" ht="14.25" customHeight="1">
      <c r="A58" s="24"/>
      <c r="B58" s="379"/>
      <c r="C58" s="379"/>
      <c r="D58" s="379"/>
      <c r="E58" s="600"/>
      <c r="F58" s="623"/>
      <c r="G58" s="623"/>
      <c r="H58" s="623"/>
      <c r="I58" s="633"/>
      <c r="J58" s="379"/>
      <c r="K58" s="623"/>
      <c r="L58" s="384"/>
      <c r="M58" s="625"/>
      <c r="N58" s="384"/>
      <c r="O58" s="384"/>
      <c r="P58" s="384"/>
      <c r="Q58" s="625"/>
      <c r="R58" s="352"/>
      <c r="S58" s="352"/>
      <c r="T58" s="352"/>
      <c r="U58" s="370"/>
      <c r="W58" s="334"/>
      <c r="Y58" s="616"/>
      <c r="Z58" s="34"/>
      <c r="AA58" s="50"/>
      <c r="AB58" s="18"/>
      <c r="AC58" s="50"/>
      <c r="AD58" s="18"/>
      <c r="AE58" s="18"/>
    </row>
    <row r="59" spans="1:31">
      <c r="A59" s="24"/>
      <c r="B59" s="379" t="s">
        <v>63</v>
      </c>
      <c r="C59" s="379"/>
      <c r="D59" s="379"/>
      <c r="E59" s="601"/>
      <c r="F59" s="623"/>
      <c r="G59" s="623"/>
      <c r="H59" s="623"/>
      <c r="I59" s="634"/>
      <c r="J59" s="379"/>
      <c r="K59" s="624"/>
      <c r="L59" s="384"/>
      <c r="M59" s="385"/>
      <c r="N59" s="384"/>
      <c r="O59" s="384"/>
      <c r="P59" s="384"/>
      <c r="Q59" s="386"/>
      <c r="R59" s="352"/>
      <c r="S59" s="352"/>
      <c r="T59" s="352"/>
      <c r="U59" s="370"/>
      <c r="W59" s="334"/>
      <c r="Y59" s="617"/>
      <c r="Z59" s="34"/>
      <c r="AA59" s="49"/>
      <c r="AB59" s="18"/>
      <c r="AC59" s="50"/>
      <c r="AD59" s="18"/>
      <c r="AE59" s="18"/>
    </row>
    <row r="60" spans="1:31" ht="15" customHeight="1">
      <c r="A60" s="24"/>
      <c r="B60" s="379"/>
      <c r="C60" s="605" t="s">
        <v>130</v>
      </c>
      <c r="D60" s="606"/>
      <c r="E60" s="527"/>
      <c r="F60" s="440"/>
      <c r="G60" s="527"/>
      <c r="H60" s="440"/>
      <c r="I60" s="527"/>
      <c r="J60" s="441"/>
      <c r="K60" s="532">
        <f>G60-I60</f>
        <v>0</v>
      </c>
      <c r="L60" s="441"/>
      <c r="M60" s="532">
        <f t="shared" ref="M60:M70" si="0">K60-Q60</f>
        <v>0</v>
      </c>
      <c r="N60" s="441"/>
      <c r="O60" s="441"/>
      <c r="P60" s="441"/>
      <c r="Q60" s="532">
        <f t="shared" ref="Q60:Q70" si="1">K60*$B$46</f>
        <v>0</v>
      </c>
      <c r="R60" s="352"/>
      <c r="S60" s="352"/>
      <c r="T60" s="352"/>
      <c r="U60" s="370"/>
      <c r="W60" s="334"/>
      <c r="Y60" s="527"/>
      <c r="Z60" s="34"/>
      <c r="AA60" s="56">
        <f t="shared" ref="AA60:AA70" si="2">Y60-AC60</f>
        <v>0</v>
      </c>
      <c r="AB60" s="18"/>
      <c r="AC60" s="52">
        <f t="shared" ref="AC60:AC70" si="3">Y60*$W$46</f>
        <v>0</v>
      </c>
      <c r="AD60" s="18"/>
      <c r="AE60" s="18"/>
    </row>
    <row r="61" spans="1:31" ht="15" customHeight="1">
      <c r="A61" s="24"/>
      <c r="B61" s="379"/>
      <c r="C61" s="595" t="s">
        <v>131</v>
      </c>
      <c r="D61" s="596"/>
      <c r="E61" s="527"/>
      <c r="F61" s="440"/>
      <c r="G61" s="527"/>
      <c r="H61" s="440"/>
      <c r="I61" s="527"/>
      <c r="J61" s="441"/>
      <c r="K61" s="532">
        <f t="shared" ref="K61:K70" si="4">G61-I61</f>
        <v>0</v>
      </c>
      <c r="L61" s="441"/>
      <c r="M61" s="532">
        <f t="shared" si="0"/>
        <v>0</v>
      </c>
      <c r="N61" s="441"/>
      <c r="O61" s="441"/>
      <c r="P61" s="441"/>
      <c r="Q61" s="532">
        <f t="shared" si="1"/>
        <v>0</v>
      </c>
      <c r="R61" s="352"/>
      <c r="S61" s="352"/>
      <c r="T61" s="352"/>
      <c r="U61" s="370"/>
      <c r="W61" s="334"/>
      <c r="Y61" s="527"/>
      <c r="Z61" s="34"/>
      <c r="AA61" s="56">
        <f t="shared" si="2"/>
        <v>0</v>
      </c>
      <c r="AB61" s="18"/>
      <c r="AC61" s="52">
        <f t="shared" si="3"/>
        <v>0</v>
      </c>
      <c r="AD61" s="18"/>
      <c r="AE61" s="18"/>
    </row>
    <row r="62" spans="1:31" ht="15" customHeight="1">
      <c r="A62" s="24"/>
      <c r="C62" s="597" t="s">
        <v>132</v>
      </c>
      <c r="D62" s="598"/>
      <c r="E62" s="527"/>
      <c r="F62" s="435"/>
      <c r="G62" s="527"/>
      <c r="H62" s="435"/>
      <c r="I62" s="527"/>
      <c r="J62" s="435"/>
      <c r="K62" s="531">
        <f t="shared" si="4"/>
        <v>0</v>
      </c>
      <c r="L62" s="435"/>
      <c r="M62" s="531">
        <f t="shared" si="0"/>
        <v>0</v>
      </c>
      <c r="N62" s="435"/>
      <c r="O62" s="435"/>
      <c r="P62" s="435"/>
      <c r="Q62" s="531">
        <f t="shared" si="1"/>
        <v>0</v>
      </c>
      <c r="R62" s="352"/>
      <c r="S62" s="352"/>
      <c r="T62" s="352"/>
      <c r="U62" s="370"/>
      <c r="W62" s="334"/>
      <c r="Y62" s="527"/>
      <c r="Z62" s="34"/>
      <c r="AA62" s="56">
        <f t="shared" si="2"/>
        <v>0</v>
      </c>
      <c r="AB62" s="18"/>
      <c r="AC62" s="52">
        <f t="shared" si="3"/>
        <v>0</v>
      </c>
      <c r="AD62" s="18"/>
      <c r="AE62" s="18"/>
    </row>
    <row r="63" spans="1:31" ht="15" customHeight="1">
      <c r="A63" s="24"/>
      <c r="C63" s="597" t="s">
        <v>74</v>
      </c>
      <c r="D63" s="598"/>
      <c r="E63" s="527"/>
      <c r="F63" s="435"/>
      <c r="G63" s="527"/>
      <c r="H63" s="435"/>
      <c r="I63" s="527"/>
      <c r="J63" s="435"/>
      <c r="K63" s="531">
        <f>G63-I63</f>
        <v>0</v>
      </c>
      <c r="L63" s="435"/>
      <c r="M63" s="531">
        <f t="shared" si="0"/>
        <v>0</v>
      </c>
      <c r="N63" s="435"/>
      <c r="O63" s="435"/>
      <c r="P63" s="435"/>
      <c r="Q63" s="531">
        <f t="shared" si="1"/>
        <v>0</v>
      </c>
      <c r="R63" s="352"/>
      <c r="S63" s="352"/>
      <c r="T63" s="352"/>
      <c r="U63" s="370"/>
      <c r="W63" s="334"/>
      <c r="Y63" s="527"/>
      <c r="Z63" s="34"/>
      <c r="AA63" s="56">
        <f t="shared" si="2"/>
        <v>0</v>
      </c>
      <c r="AB63" s="18"/>
      <c r="AC63" s="52">
        <f t="shared" si="3"/>
        <v>0</v>
      </c>
      <c r="AD63" s="18"/>
      <c r="AE63" s="18"/>
    </row>
    <row r="64" spans="1:31" ht="15" customHeight="1">
      <c r="A64" s="24"/>
      <c r="C64" s="593" t="s">
        <v>41</v>
      </c>
      <c r="D64" s="594"/>
      <c r="E64" s="527"/>
      <c r="F64" s="435"/>
      <c r="G64" s="527"/>
      <c r="H64" s="435"/>
      <c r="I64" s="527"/>
      <c r="J64" s="435"/>
      <c r="K64" s="531">
        <f t="shared" si="4"/>
        <v>0</v>
      </c>
      <c r="L64" s="435"/>
      <c r="M64" s="531">
        <f t="shared" si="0"/>
        <v>0</v>
      </c>
      <c r="N64" s="435"/>
      <c r="O64" s="435"/>
      <c r="P64" s="435"/>
      <c r="Q64" s="531">
        <f t="shared" si="1"/>
        <v>0</v>
      </c>
      <c r="R64" s="352"/>
      <c r="S64" s="352"/>
      <c r="T64" s="352"/>
      <c r="U64" s="370"/>
      <c r="W64" s="334"/>
      <c r="Y64" s="527"/>
      <c r="Z64" s="34"/>
      <c r="AA64" s="56">
        <f t="shared" si="2"/>
        <v>0</v>
      </c>
      <c r="AB64" s="18"/>
      <c r="AC64" s="52">
        <f t="shared" si="3"/>
        <v>0</v>
      </c>
      <c r="AD64" s="18"/>
      <c r="AE64" s="18"/>
    </row>
    <row r="65" spans="1:31" ht="15" customHeight="1">
      <c r="A65" s="24"/>
      <c r="C65" s="597" t="s">
        <v>133</v>
      </c>
      <c r="D65" s="598"/>
      <c r="E65" s="527"/>
      <c r="F65" s="435"/>
      <c r="G65" s="527"/>
      <c r="H65" s="435"/>
      <c r="I65" s="527"/>
      <c r="J65" s="435"/>
      <c r="K65" s="531">
        <f t="shared" si="4"/>
        <v>0</v>
      </c>
      <c r="L65" s="435"/>
      <c r="M65" s="531">
        <f t="shared" si="0"/>
        <v>0</v>
      </c>
      <c r="N65" s="435"/>
      <c r="O65" s="435"/>
      <c r="P65" s="435"/>
      <c r="Q65" s="531">
        <f t="shared" si="1"/>
        <v>0</v>
      </c>
      <c r="R65" s="352"/>
      <c r="S65" s="352"/>
      <c r="T65" s="352"/>
      <c r="U65" s="370"/>
      <c r="W65" s="334"/>
      <c r="Y65" s="527"/>
      <c r="Z65" s="34"/>
      <c r="AA65" s="56">
        <f t="shared" si="2"/>
        <v>0</v>
      </c>
      <c r="AB65" s="18"/>
      <c r="AC65" s="52">
        <f t="shared" si="3"/>
        <v>0</v>
      </c>
      <c r="AD65" s="18"/>
      <c r="AE65" s="18"/>
    </row>
    <row r="66" spans="1:31" ht="15" customHeight="1">
      <c r="A66" s="24"/>
      <c r="C66" s="597" t="s">
        <v>134</v>
      </c>
      <c r="D66" s="598"/>
      <c r="E66" s="527"/>
      <c r="F66" s="435"/>
      <c r="G66" s="527"/>
      <c r="H66" s="435"/>
      <c r="I66" s="527"/>
      <c r="J66" s="435"/>
      <c r="K66" s="531">
        <f t="shared" si="4"/>
        <v>0</v>
      </c>
      <c r="L66" s="435"/>
      <c r="M66" s="531">
        <f t="shared" si="0"/>
        <v>0</v>
      </c>
      <c r="N66" s="435"/>
      <c r="O66" s="435"/>
      <c r="P66" s="435"/>
      <c r="Q66" s="531">
        <f t="shared" si="1"/>
        <v>0</v>
      </c>
      <c r="R66" s="352"/>
      <c r="S66" s="352"/>
      <c r="T66" s="352"/>
      <c r="U66" s="370"/>
      <c r="W66" s="334"/>
      <c r="Y66" s="527"/>
      <c r="Z66" s="34"/>
      <c r="AA66" s="56">
        <f t="shared" si="2"/>
        <v>0</v>
      </c>
      <c r="AB66" s="18"/>
      <c r="AC66" s="52">
        <f t="shared" si="3"/>
        <v>0</v>
      </c>
      <c r="AD66" s="18"/>
      <c r="AE66" s="18"/>
    </row>
    <row r="67" spans="1:31" ht="15" customHeight="1">
      <c r="A67" s="24"/>
      <c r="C67" s="597" t="s">
        <v>135</v>
      </c>
      <c r="D67" s="598"/>
      <c r="E67" s="527"/>
      <c r="F67" s="435"/>
      <c r="G67" s="527"/>
      <c r="H67" s="435"/>
      <c r="I67" s="527"/>
      <c r="J67" s="435"/>
      <c r="K67" s="531">
        <f t="shared" si="4"/>
        <v>0</v>
      </c>
      <c r="L67" s="435"/>
      <c r="M67" s="531">
        <f t="shared" si="0"/>
        <v>0</v>
      </c>
      <c r="N67" s="435"/>
      <c r="O67" s="435"/>
      <c r="P67" s="435"/>
      <c r="Q67" s="531">
        <f t="shared" si="1"/>
        <v>0</v>
      </c>
      <c r="R67" s="352"/>
      <c r="S67" s="352"/>
      <c r="T67" s="352"/>
      <c r="U67" s="370"/>
      <c r="W67" s="334"/>
      <c r="Y67" s="527"/>
      <c r="Z67" s="34"/>
      <c r="AA67" s="56">
        <f t="shared" si="2"/>
        <v>0</v>
      </c>
      <c r="AB67" s="18"/>
      <c r="AC67" s="52">
        <f t="shared" si="3"/>
        <v>0</v>
      </c>
      <c r="AD67" s="18"/>
      <c r="AE67" s="18"/>
    </row>
    <row r="68" spans="1:31" ht="15" customHeight="1">
      <c r="A68" s="24"/>
      <c r="C68" s="597" t="s">
        <v>136</v>
      </c>
      <c r="D68" s="598"/>
      <c r="E68" s="527"/>
      <c r="F68" s="435"/>
      <c r="G68" s="527"/>
      <c r="H68" s="435"/>
      <c r="I68" s="527"/>
      <c r="J68" s="435"/>
      <c r="K68" s="531">
        <f t="shared" si="4"/>
        <v>0</v>
      </c>
      <c r="L68" s="435"/>
      <c r="M68" s="531">
        <f t="shared" si="0"/>
        <v>0</v>
      </c>
      <c r="N68" s="435"/>
      <c r="O68" s="435"/>
      <c r="P68" s="435"/>
      <c r="Q68" s="531">
        <f t="shared" si="1"/>
        <v>0</v>
      </c>
      <c r="R68" s="352"/>
      <c r="S68" s="352"/>
      <c r="T68" s="352"/>
      <c r="U68" s="370"/>
      <c r="W68" s="334"/>
      <c r="Y68" s="527"/>
      <c r="Z68" s="34"/>
      <c r="AA68" s="56">
        <f t="shared" si="2"/>
        <v>0</v>
      </c>
      <c r="AB68" s="18"/>
      <c r="AC68" s="52">
        <f t="shared" si="3"/>
        <v>0</v>
      </c>
      <c r="AD68" s="18"/>
      <c r="AE68" s="18"/>
    </row>
    <row r="69" spans="1:31" ht="15" customHeight="1">
      <c r="A69" s="24"/>
      <c r="C69" s="597" t="s">
        <v>137</v>
      </c>
      <c r="D69" s="598"/>
      <c r="E69" s="527"/>
      <c r="F69" s="435"/>
      <c r="G69" s="527"/>
      <c r="H69" s="435"/>
      <c r="I69" s="527"/>
      <c r="J69" s="435"/>
      <c r="K69" s="531">
        <f t="shared" si="4"/>
        <v>0</v>
      </c>
      <c r="L69" s="435"/>
      <c r="M69" s="531">
        <f t="shared" si="0"/>
        <v>0</v>
      </c>
      <c r="N69" s="435"/>
      <c r="O69" s="435"/>
      <c r="P69" s="435"/>
      <c r="Q69" s="531">
        <f t="shared" si="1"/>
        <v>0</v>
      </c>
      <c r="R69" s="352"/>
      <c r="S69" s="352"/>
      <c r="T69" s="352"/>
      <c r="U69" s="370"/>
      <c r="W69" s="334"/>
      <c r="Y69" s="527"/>
      <c r="Z69" s="34"/>
      <c r="AA69" s="56">
        <f t="shared" si="2"/>
        <v>0</v>
      </c>
      <c r="AB69" s="18"/>
      <c r="AC69" s="52">
        <f t="shared" si="3"/>
        <v>0</v>
      </c>
      <c r="AD69" s="18"/>
      <c r="AE69" s="18"/>
    </row>
    <row r="70" spans="1:31" ht="15" customHeight="1">
      <c r="A70" s="24"/>
      <c r="C70" s="593" t="s">
        <v>42</v>
      </c>
      <c r="D70" s="594"/>
      <c r="E70" s="527"/>
      <c r="F70" s="435"/>
      <c r="G70" s="527"/>
      <c r="H70" s="435"/>
      <c r="I70" s="527"/>
      <c r="J70" s="435"/>
      <c r="K70" s="531">
        <f t="shared" si="4"/>
        <v>0</v>
      </c>
      <c r="L70" s="435"/>
      <c r="M70" s="531">
        <f t="shared" si="0"/>
        <v>0</v>
      </c>
      <c r="N70" s="435"/>
      <c r="O70" s="435"/>
      <c r="P70" s="435"/>
      <c r="Q70" s="531">
        <f t="shared" si="1"/>
        <v>0</v>
      </c>
      <c r="R70" s="352"/>
      <c r="S70" s="352"/>
      <c r="T70" s="352"/>
      <c r="U70" s="370"/>
      <c r="W70" s="334"/>
      <c r="Y70" s="527"/>
      <c r="Z70" s="34"/>
      <c r="AA70" s="56">
        <f t="shared" si="2"/>
        <v>0</v>
      </c>
      <c r="AB70" s="18"/>
      <c r="AC70" s="52">
        <f t="shared" si="3"/>
        <v>0</v>
      </c>
      <c r="AD70" s="18"/>
      <c r="AE70" s="18"/>
    </row>
    <row r="71" spans="1:31" ht="5.0999999999999996" customHeight="1" thickBot="1">
      <c r="A71" s="24"/>
      <c r="E71" s="435"/>
      <c r="F71" s="435"/>
      <c r="G71" s="435"/>
      <c r="H71" s="435"/>
      <c r="I71" s="435"/>
      <c r="J71" s="435"/>
      <c r="K71" s="435"/>
      <c r="L71" s="435"/>
      <c r="M71" s="435"/>
      <c r="N71" s="435"/>
      <c r="O71" s="435"/>
      <c r="P71" s="435"/>
      <c r="Q71" s="435"/>
      <c r="R71" s="352"/>
      <c r="S71" s="352"/>
      <c r="T71" s="352"/>
      <c r="U71" s="370"/>
      <c r="W71" s="334"/>
      <c r="Y71" s="435"/>
      <c r="Z71" s="34"/>
      <c r="AA71" s="50"/>
      <c r="AB71" s="18"/>
      <c r="AC71" s="50"/>
      <c r="AD71" s="18"/>
      <c r="AE71" s="18"/>
    </row>
    <row r="72" spans="1:31" ht="15.75" thickBot="1">
      <c r="A72" s="24"/>
      <c r="B72" s="373">
        <f>IF(K72=0,0,K72/$K$89)</f>
        <v>0</v>
      </c>
      <c r="C72" s="333" t="s">
        <v>198</v>
      </c>
      <c r="D72" s="374"/>
      <c r="E72" s="450">
        <f>SUM(E60:E70)</f>
        <v>0</v>
      </c>
      <c r="F72" s="438"/>
      <c r="G72" s="450">
        <f>SUM(G60:G70)</f>
        <v>0</v>
      </c>
      <c r="H72" s="438"/>
      <c r="I72" s="450">
        <f>SUM(I60:I70)</f>
        <v>0</v>
      </c>
      <c r="J72" s="435"/>
      <c r="K72" s="450">
        <f>SUM(K60:K70)</f>
        <v>0</v>
      </c>
      <c r="L72" s="442"/>
      <c r="M72" s="450">
        <f>SUM(M60:M70)</f>
        <v>0</v>
      </c>
      <c r="N72" s="438"/>
      <c r="O72" s="437">
        <f>IF($M$40=0,0,M72/(M40))</f>
        <v>0</v>
      </c>
      <c r="P72" s="438"/>
      <c r="Q72" s="450">
        <f>SUM(Q60:Q70)</f>
        <v>0</v>
      </c>
      <c r="R72" s="376"/>
      <c r="S72" s="378">
        <f>IF($K$38=0,0,Q72/$K$38)</f>
        <v>0</v>
      </c>
      <c r="T72" s="377"/>
      <c r="U72" s="378">
        <f>IF(U46=0,0,Kalkulation!S72)</f>
        <v>0</v>
      </c>
      <c r="W72" s="334"/>
      <c r="Y72" s="450">
        <f>SUM(Y60:Y70)</f>
        <v>0</v>
      </c>
      <c r="Z72" s="34"/>
      <c r="AA72" s="57">
        <f>SUM(AA60:AA70)</f>
        <v>0</v>
      </c>
      <c r="AB72" s="31">
        <f>IF($Y$40=0,0,AA72/(Y40))</f>
        <v>0</v>
      </c>
      <c r="AC72" s="48">
        <f>SUM(AC60:AC70)</f>
        <v>0</v>
      </c>
      <c r="AD72" s="31">
        <f>IF($Y$38=0,0,AC72/$Y$38)</f>
        <v>0</v>
      </c>
      <c r="AE72" s="31">
        <f>IF(AE46=0,0,Kalkulation!AD72)</f>
        <v>0</v>
      </c>
    </row>
    <row r="73" spans="1:31">
      <c r="A73" s="24"/>
      <c r="B73" s="373"/>
      <c r="C73" s="387" t="s">
        <v>138</v>
      </c>
      <c r="D73" s="374"/>
      <c r="E73" s="627" t="s">
        <v>166</v>
      </c>
      <c r="F73" s="375"/>
      <c r="G73" s="627" t="s">
        <v>165</v>
      </c>
      <c r="H73" s="375"/>
      <c r="I73" s="630" t="s">
        <v>199</v>
      </c>
      <c r="K73" s="630" t="s">
        <v>200</v>
      </c>
      <c r="L73" s="352"/>
      <c r="M73" s="626"/>
      <c r="N73" s="376"/>
      <c r="O73" s="376"/>
      <c r="P73" s="376"/>
      <c r="Q73" s="626"/>
      <c r="R73" s="376"/>
      <c r="S73" s="376"/>
      <c r="T73" s="376"/>
      <c r="U73" s="377"/>
      <c r="W73" s="334"/>
      <c r="Y73" s="438"/>
      <c r="Z73" s="34"/>
      <c r="AA73" s="49"/>
      <c r="AB73" s="32"/>
      <c r="AC73" s="49"/>
      <c r="AD73" s="32"/>
      <c r="AE73" s="32"/>
    </row>
    <row r="74" spans="1:31" ht="14.25" customHeight="1">
      <c r="A74" s="24"/>
      <c r="D74" s="374"/>
      <c r="E74" s="628"/>
      <c r="F74" s="388"/>
      <c r="G74" s="628"/>
      <c r="H74" s="375"/>
      <c r="I74" s="631"/>
      <c r="K74" s="631"/>
      <c r="L74" s="352"/>
      <c r="M74" s="626"/>
      <c r="N74" s="376"/>
      <c r="O74" s="376"/>
      <c r="P74" s="376"/>
      <c r="Q74" s="626"/>
      <c r="R74" s="376"/>
      <c r="S74" s="376"/>
      <c r="T74" s="376"/>
      <c r="U74" s="377"/>
      <c r="W74" s="334"/>
      <c r="Y74" s="616" t="s">
        <v>201</v>
      </c>
      <c r="Z74" s="34"/>
      <c r="AA74" s="49"/>
      <c r="AB74" s="32"/>
      <c r="AC74" s="49"/>
      <c r="AD74" s="32"/>
      <c r="AE74" s="32"/>
    </row>
    <row r="75" spans="1:31" ht="14.25" customHeight="1">
      <c r="A75" s="24"/>
      <c r="E75" s="628"/>
      <c r="F75" s="388"/>
      <c r="G75" s="628"/>
      <c r="H75" s="369"/>
      <c r="I75" s="631"/>
      <c r="K75" s="631"/>
      <c r="L75" s="352"/>
      <c r="M75" s="369"/>
      <c r="N75" s="352"/>
      <c r="O75" s="352"/>
      <c r="P75" s="352"/>
      <c r="Q75" s="369"/>
      <c r="R75" s="352"/>
      <c r="S75" s="352"/>
      <c r="T75" s="352"/>
      <c r="U75" s="370"/>
      <c r="W75" s="334"/>
      <c r="Y75" s="616"/>
      <c r="Z75" s="34"/>
      <c r="AA75" s="50"/>
      <c r="AB75" s="18"/>
      <c r="AC75" s="50"/>
      <c r="AD75" s="18"/>
      <c r="AE75" s="18"/>
    </row>
    <row r="76" spans="1:31">
      <c r="A76" s="24"/>
      <c r="B76" s="333" t="s">
        <v>64</v>
      </c>
      <c r="E76" s="629"/>
      <c r="F76" s="388"/>
      <c r="G76" s="629"/>
      <c r="H76" s="369"/>
      <c r="I76" s="632"/>
      <c r="K76" s="632"/>
      <c r="L76" s="352"/>
      <c r="M76" s="369"/>
      <c r="N76" s="352"/>
      <c r="O76" s="352"/>
      <c r="P76" s="352"/>
      <c r="Q76" s="369"/>
      <c r="R76" s="352"/>
      <c r="S76" s="352"/>
      <c r="T76" s="352"/>
      <c r="U76" s="370"/>
      <c r="W76" s="334"/>
      <c r="Y76" s="617"/>
      <c r="Z76" s="34"/>
      <c r="AA76" s="50"/>
      <c r="AB76" s="18"/>
      <c r="AC76" s="50"/>
      <c r="AD76" s="18"/>
      <c r="AE76" s="18"/>
    </row>
    <row r="77" spans="1:31" ht="14.25" customHeight="1">
      <c r="A77" s="24"/>
      <c r="C77" s="602" t="s">
        <v>43</v>
      </c>
      <c r="D77" s="603"/>
      <c r="E77" s="527"/>
      <c r="F77" s="443"/>
      <c r="G77" s="527"/>
      <c r="H77" s="443"/>
      <c r="I77" s="527"/>
      <c r="J77" s="443"/>
      <c r="K77" s="531">
        <f t="shared" ref="K77:K82" si="5">G77-I77</f>
        <v>0</v>
      </c>
      <c r="L77" s="443"/>
      <c r="M77" s="531">
        <f t="shared" ref="M77:M82" si="6">K77-Q77</f>
        <v>0</v>
      </c>
      <c r="N77" s="443"/>
      <c r="O77" s="443"/>
      <c r="P77" s="443"/>
      <c r="Q77" s="531">
        <f t="shared" ref="Q77:Q82" si="7">K77*$B$46</f>
        <v>0</v>
      </c>
      <c r="R77" s="352"/>
      <c r="S77" s="352"/>
      <c r="T77" s="352"/>
      <c r="U77" s="370"/>
      <c r="W77" s="334"/>
      <c r="Y77" s="527"/>
      <c r="Z77" s="34"/>
      <c r="AA77" s="56">
        <f t="shared" ref="AA77:AA82" si="8">Y77-AC77</f>
        <v>0</v>
      </c>
      <c r="AB77" s="18"/>
      <c r="AC77" s="52">
        <f t="shared" ref="AC77:AC82" si="9">Y77*$W$46</f>
        <v>0</v>
      </c>
      <c r="AD77" s="18"/>
      <c r="AE77" s="18"/>
    </row>
    <row r="78" spans="1:31" ht="14.25" customHeight="1">
      <c r="A78" s="24"/>
      <c r="C78" s="593" t="s">
        <v>44</v>
      </c>
      <c r="D78" s="594"/>
      <c r="E78" s="527"/>
      <c r="F78" s="443"/>
      <c r="G78" s="527"/>
      <c r="H78" s="443"/>
      <c r="I78" s="527"/>
      <c r="J78" s="443"/>
      <c r="K78" s="531">
        <f t="shared" si="5"/>
        <v>0</v>
      </c>
      <c r="L78" s="443"/>
      <c r="M78" s="531">
        <f t="shared" si="6"/>
        <v>0</v>
      </c>
      <c r="N78" s="443"/>
      <c r="O78" s="443"/>
      <c r="P78" s="443"/>
      <c r="Q78" s="531">
        <f t="shared" si="7"/>
        <v>0</v>
      </c>
      <c r="R78" s="352"/>
      <c r="S78" s="352"/>
      <c r="T78" s="352"/>
      <c r="U78" s="370"/>
      <c r="W78" s="334"/>
      <c r="Y78" s="527"/>
      <c r="Z78" s="34"/>
      <c r="AA78" s="56">
        <f t="shared" si="8"/>
        <v>0</v>
      </c>
      <c r="AB78" s="18"/>
      <c r="AC78" s="52">
        <f t="shared" si="9"/>
        <v>0</v>
      </c>
      <c r="AD78" s="18"/>
      <c r="AE78" s="18"/>
    </row>
    <row r="79" spans="1:31" ht="14.25" customHeight="1">
      <c r="A79" s="24"/>
      <c r="C79" s="593" t="s">
        <v>72</v>
      </c>
      <c r="D79" s="594"/>
      <c r="E79" s="527"/>
      <c r="F79" s="443"/>
      <c r="G79" s="527"/>
      <c r="H79" s="443"/>
      <c r="I79" s="527"/>
      <c r="J79" s="443"/>
      <c r="K79" s="531">
        <f t="shared" si="5"/>
        <v>0</v>
      </c>
      <c r="L79" s="443"/>
      <c r="M79" s="531">
        <f t="shared" si="6"/>
        <v>0</v>
      </c>
      <c r="N79" s="443"/>
      <c r="O79" s="443"/>
      <c r="P79" s="443"/>
      <c r="Q79" s="531">
        <f t="shared" si="7"/>
        <v>0</v>
      </c>
      <c r="R79" s="352"/>
      <c r="S79" s="352"/>
      <c r="T79" s="352"/>
      <c r="U79" s="370"/>
      <c r="W79" s="334"/>
      <c r="Y79" s="527"/>
      <c r="Z79" s="34"/>
      <c r="AA79" s="56">
        <f t="shared" si="8"/>
        <v>0</v>
      </c>
      <c r="AB79" s="18"/>
      <c r="AC79" s="52">
        <f t="shared" si="9"/>
        <v>0</v>
      </c>
      <c r="AD79" s="18"/>
      <c r="AE79" s="18"/>
    </row>
    <row r="80" spans="1:31" ht="14.25" customHeight="1">
      <c r="A80" s="24"/>
      <c r="C80" s="593" t="s">
        <v>73</v>
      </c>
      <c r="D80" s="594"/>
      <c r="E80" s="527"/>
      <c r="F80" s="443"/>
      <c r="G80" s="527"/>
      <c r="H80" s="443"/>
      <c r="I80" s="527"/>
      <c r="J80" s="443"/>
      <c r="K80" s="531">
        <f t="shared" si="5"/>
        <v>0</v>
      </c>
      <c r="L80" s="443"/>
      <c r="M80" s="531">
        <f t="shared" si="6"/>
        <v>0</v>
      </c>
      <c r="N80" s="443"/>
      <c r="O80" s="443"/>
      <c r="P80" s="443"/>
      <c r="Q80" s="531">
        <f t="shared" si="7"/>
        <v>0</v>
      </c>
      <c r="R80" s="352"/>
      <c r="S80" s="352"/>
      <c r="T80" s="352"/>
      <c r="U80" s="370"/>
      <c r="W80" s="334"/>
      <c r="Y80" s="527"/>
      <c r="Z80" s="34"/>
      <c r="AA80" s="56">
        <f t="shared" si="8"/>
        <v>0</v>
      </c>
      <c r="AB80" s="18"/>
      <c r="AC80" s="52">
        <f t="shared" si="9"/>
        <v>0</v>
      </c>
      <c r="AD80" s="18"/>
      <c r="AE80" s="18"/>
    </row>
    <row r="81" spans="1:31" ht="14.25" customHeight="1">
      <c r="A81" s="24"/>
      <c r="C81" s="593" t="s">
        <v>45</v>
      </c>
      <c r="D81" s="594"/>
      <c r="E81" s="527"/>
      <c r="F81" s="443"/>
      <c r="G81" s="527"/>
      <c r="H81" s="443"/>
      <c r="I81" s="527"/>
      <c r="J81" s="443"/>
      <c r="K81" s="531">
        <f t="shared" si="5"/>
        <v>0</v>
      </c>
      <c r="L81" s="443"/>
      <c r="M81" s="531">
        <f t="shared" si="6"/>
        <v>0</v>
      </c>
      <c r="N81" s="443"/>
      <c r="O81" s="443"/>
      <c r="P81" s="443"/>
      <c r="Q81" s="531">
        <f t="shared" si="7"/>
        <v>0</v>
      </c>
      <c r="R81" s="352"/>
      <c r="S81" s="352"/>
      <c r="T81" s="352"/>
      <c r="U81" s="370"/>
      <c r="W81" s="334"/>
      <c r="Y81" s="527"/>
      <c r="Z81" s="34"/>
      <c r="AA81" s="56">
        <f t="shared" si="8"/>
        <v>0</v>
      </c>
      <c r="AB81" s="18"/>
      <c r="AC81" s="52">
        <f t="shared" si="9"/>
        <v>0</v>
      </c>
      <c r="AD81" s="18"/>
      <c r="AE81" s="18"/>
    </row>
    <row r="82" spans="1:31">
      <c r="A82" s="24"/>
      <c r="C82" s="593" t="s">
        <v>160</v>
      </c>
      <c r="D82" s="594"/>
      <c r="E82" s="527"/>
      <c r="F82" s="443"/>
      <c r="G82" s="527"/>
      <c r="H82" s="443"/>
      <c r="I82" s="527"/>
      <c r="J82" s="443"/>
      <c r="K82" s="531">
        <f t="shared" si="5"/>
        <v>0</v>
      </c>
      <c r="L82" s="443"/>
      <c r="M82" s="531">
        <f t="shared" si="6"/>
        <v>0</v>
      </c>
      <c r="N82" s="443"/>
      <c r="O82" s="443"/>
      <c r="P82" s="443"/>
      <c r="Q82" s="531">
        <f t="shared" si="7"/>
        <v>0</v>
      </c>
      <c r="R82" s="352"/>
      <c r="S82" s="352"/>
      <c r="T82" s="352"/>
      <c r="U82" s="370"/>
      <c r="W82" s="334"/>
      <c r="Y82" s="527"/>
      <c r="Z82" s="34"/>
      <c r="AA82" s="56">
        <f t="shared" si="8"/>
        <v>0</v>
      </c>
      <c r="AB82" s="18"/>
      <c r="AC82" s="52">
        <f t="shared" si="9"/>
        <v>0</v>
      </c>
      <c r="AD82" s="18"/>
      <c r="AE82" s="18"/>
    </row>
    <row r="83" spans="1:31" ht="5.0999999999999996" customHeight="1" thickBot="1">
      <c r="A83" s="24"/>
      <c r="E83" s="443"/>
      <c r="F83" s="443"/>
      <c r="G83" s="443"/>
      <c r="H83" s="443"/>
      <c r="I83" s="443"/>
      <c r="J83" s="443"/>
      <c r="K83" s="443"/>
      <c r="L83" s="443"/>
      <c r="M83" s="443"/>
      <c r="N83" s="443"/>
      <c r="O83" s="443"/>
      <c r="P83" s="443"/>
      <c r="Q83" s="443"/>
      <c r="R83" s="352"/>
      <c r="S83" s="352"/>
      <c r="T83" s="352"/>
      <c r="U83" s="370"/>
      <c r="W83" s="334"/>
      <c r="Y83" s="435"/>
      <c r="Z83" s="34"/>
      <c r="AA83" s="50"/>
      <c r="AB83" s="18"/>
      <c r="AC83" s="50"/>
      <c r="AD83" s="18"/>
      <c r="AE83" s="18"/>
    </row>
    <row r="84" spans="1:31" ht="15.75" thickBot="1">
      <c r="A84" s="24"/>
      <c r="B84" s="373">
        <f>IF(K84=0,0,K84/$K$89)</f>
        <v>0</v>
      </c>
      <c r="C84" s="333" t="s">
        <v>139</v>
      </c>
      <c r="D84" s="374"/>
      <c r="E84" s="450">
        <f>SUM(E77:E82)</f>
        <v>0</v>
      </c>
      <c r="F84" s="445"/>
      <c r="G84" s="450">
        <f>SUM(G77:G82)</f>
        <v>0</v>
      </c>
      <c r="H84" s="445"/>
      <c r="I84" s="450">
        <f>SUM(I77:I82)</f>
        <v>0</v>
      </c>
      <c r="J84" s="443"/>
      <c r="K84" s="450">
        <f>SUM(K77:K82)</f>
        <v>0</v>
      </c>
      <c r="L84" s="446"/>
      <c r="M84" s="450">
        <f>SUM(M77:M82)</f>
        <v>0</v>
      </c>
      <c r="N84" s="445"/>
      <c r="O84" s="444">
        <f>IF($M$40=0,0,M84/(M40))</f>
        <v>0</v>
      </c>
      <c r="P84" s="445"/>
      <c r="Q84" s="450">
        <f>SUM(Q77:Q82)</f>
        <v>0</v>
      </c>
      <c r="R84" s="376"/>
      <c r="S84" s="378">
        <f>IF($K$38=0,0,Q84/(K38))</f>
        <v>0</v>
      </c>
      <c r="T84" s="377"/>
      <c r="U84" s="378">
        <f>IF(U46=0,0,Kalkulation!S84)</f>
        <v>0</v>
      </c>
      <c r="W84" s="334"/>
      <c r="Y84" s="450">
        <f>SUM(Y77:Y82)</f>
        <v>0</v>
      </c>
      <c r="Z84" s="33"/>
      <c r="AA84" s="57">
        <f>SUM(AA77:AA82)</f>
        <v>0</v>
      </c>
      <c r="AB84" s="31">
        <f>IF($AA$40=0,0,AA84/(AA40))</f>
        <v>0</v>
      </c>
      <c r="AC84" s="48">
        <f>SUM(AC77:AC82)</f>
        <v>0</v>
      </c>
      <c r="AD84" s="31">
        <f>IF($AC$38=0,0,AC84/(Y38))</f>
        <v>0</v>
      </c>
      <c r="AE84" s="31">
        <f>IF(AE46=0,0,Kalkulation!AD84)</f>
        <v>0</v>
      </c>
    </row>
    <row r="85" spans="1:31" ht="15.75" thickBot="1">
      <c r="A85" s="24"/>
      <c r="C85" s="387" t="s">
        <v>138</v>
      </c>
      <c r="D85" s="374"/>
      <c r="E85" s="445"/>
      <c r="F85" s="445"/>
      <c r="G85" s="445"/>
      <c r="H85" s="445"/>
      <c r="I85" s="445"/>
      <c r="J85" s="443"/>
      <c r="K85" s="445"/>
      <c r="L85" s="445"/>
      <c r="M85" s="445"/>
      <c r="N85" s="445"/>
      <c r="O85" s="445"/>
      <c r="P85" s="445"/>
      <c r="Q85" s="445"/>
      <c r="R85" s="376"/>
      <c r="S85" s="376"/>
      <c r="T85" s="376"/>
      <c r="U85" s="377"/>
      <c r="W85" s="334"/>
      <c r="Y85" s="376"/>
      <c r="Z85" s="33"/>
      <c r="AA85" s="32"/>
      <c r="AB85" s="32"/>
      <c r="AC85" s="49"/>
      <c r="AD85" s="32"/>
      <c r="AE85" s="32"/>
    </row>
    <row r="86" spans="1:31" ht="15.75" hidden="1" thickBot="1">
      <c r="A86" s="24"/>
      <c r="D86" s="374"/>
      <c r="E86" s="445"/>
      <c r="F86" s="445"/>
      <c r="G86" s="445"/>
      <c r="H86" s="445"/>
      <c r="I86" s="445"/>
      <c r="J86" s="443"/>
      <c r="K86" s="445"/>
      <c r="L86" s="445"/>
      <c r="M86" s="445"/>
      <c r="N86" s="445"/>
      <c r="O86" s="445"/>
      <c r="P86" s="445"/>
      <c r="Q86" s="445"/>
      <c r="R86" s="376"/>
      <c r="S86" s="376"/>
      <c r="T86" s="376"/>
      <c r="U86" s="377"/>
      <c r="W86" s="334"/>
      <c r="Y86" s="376"/>
      <c r="Z86" s="33"/>
      <c r="AA86" s="32"/>
      <c r="AB86" s="32"/>
      <c r="AC86" s="49"/>
      <c r="AD86" s="32"/>
      <c r="AE86" s="32"/>
    </row>
    <row r="87" spans="1:31" ht="14.25" hidden="1" customHeight="1">
      <c r="A87" s="24"/>
      <c r="D87" s="374"/>
      <c r="E87" s="445"/>
      <c r="F87" s="445"/>
      <c r="G87" s="445"/>
      <c r="H87" s="445"/>
      <c r="I87" s="445"/>
      <c r="J87" s="443"/>
      <c r="K87" s="445"/>
      <c r="L87" s="445"/>
      <c r="M87" s="445"/>
      <c r="N87" s="445"/>
      <c r="O87" s="445"/>
      <c r="P87" s="445"/>
      <c r="Q87" s="445"/>
      <c r="R87" s="376"/>
      <c r="S87" s="376"/>
      <c r="T87" s="376"/>
      <c r="U87" s="377"/>
      <c r="W87" s="334"/>
      <c r="Y87" s="376"/>
      <c r="Z87" s="33"/>
      <c r="AA87" s="32"/>
      <c r="AB87" s="32"/>
      <c r="AC87" s="49"/>
      <c r="AD87" s="32"/>
      <c r="AE87" s="32"/>
    </row>
    <row r="88" spans="1:31" ht="14.25" hidden="1" customHeight="1" thickBot="1">
      <c r="A88" s="24"/>
      <c r="E88" s="443"/>
      <c r="F88" s="443"/>
      <c r="G88" s="443"/>
      <c r="H88" s="443"/>
      <c r="I88" s="443"/>
      <c r="J88" s="443"/>
      <c r="K88" s="443"/>
      <c r="L88" s="443"/>
      <c r="M88" s="443"/>
      <c r="N88" s="443"/>
      <c r="O88" s="443"/>
      <c r="P88" s="443"/>
      <c r="Q88" s="443"/>
      <c r="R88" s="352"/>
      <c r="S88" s="352"/>
      <c r="T88" s="352"/>
      <c r="U88" s="370"/>
      <c r="W88" s="334"/>
      <c r="Y88" s="352"/>
      <c r="Z88" s="34"/>
      <c r="AA88" s="18"/>
      <c r="AB88" s="18"/>
      <c r="AC88" s="50"/>
      <c r="AD88" s="18"/>
      <c r="AE88" s="18"/>
    </row>
    <row r="89" spans="1:31" ht="14.25" customHeight="1" thickBot="1">
      <c r="A89" s="24"/>
      <c r="B89" s="365" t="s">
        <v>30</v>
      </c>
      <c r="E89" s="450">
        <f>E54+E72+E84</f>
        <v>0</v>
      </c>
      <c r="F89" s="445"/>
      <c r="G89" s="450">
        <f>G54+G72+G84</f>
        <v>0</v>
      </c>
      <c r="H89" s="445"/>
      <c r="I89" s="445"/>
      <c r="J89" s="443"/>
      <c r="K89" s="450">
        <f>K54+K72+K84</f>
        <v>0</v>
      </c>
      <c r="L89" s="446"/>
      <c r="M89" s="450">
        <f>M54+M72+M84</f>
        <v>0</v>
      </c>
      <c r="N89" s="445"/>
      <c r="O89" s="445"/>
      <c r="P89" s="445"/>
      <c r="Q89" s="450">
        <f>Q54+Q72+Q84</f>
        <v>0</v>
      </c>
      <c r="R89" s="376"/>
      <c r="S89" s="376"/>
      <c r="T89" s="376"/>
      <c r="U89" s="377"/>
      <c r="W89" s="334"/>
      <c r="Y89" s="450">
        <f>Y54+Y72+Y84</f>
        <v>0</v>
      </c>
      <c r="Z89" s="51"/>
      <c r="AA89" s="57">
        <f>AA54+AA72+AA84</f>
        <v>0</v>
      </c>
      <c r="AB89" s="49"/>
      <c r="AC89" s="48">
        <f>AC54+AC72+AC84</f>
        <v>0</v>
      </c>
      <c r="AD89" s="32"/>
      <c r="AE89" s="32"/>
    </row>
    <row r="90" spans="1:31" ht="3" customHeight="1" thickBot="1">
      <c r="A90" s="24"/>
      <c r="B90" s="365"/>
      <c r="E90" s="445"/>
      <c r="F90" s="445"/>
      <c r="G90" s="445"/>
      <c r="H90" s="445"/>
      <c r="I90" s="445"/>
      <c r="J90" s="443"/>
      <c r="K90" s="445"/>
      <c r="L90" s="445"/>
      <c r="M90" s="445"/>
      <c r="N90" s="445"/>
      <c r="O90" s="445"/>
      <c r="P90" s="445"/>
      <c r="Q90" s="445"/>
      <c r="R90" s="376"/>
      <c r="S90" s="376"/>
      <c r="T90" s="376"/>
      <c r="U90" s="377"/>
      <c r="W90" s="334"/>
      <c r="Y90" s="451"/>
      <c r="Z90" s="33"/>
      <c r="AA90" s="32"/>
      <c r="AB90" s="32"/>
      <c r="AC90" s="32"/>
      <c r="AD90" s="32"/>
      <c r="AE90" s="32"/>
    </row>
    <row r="91" spans="1:31" ht="14.25" customHeight="1" thickBot="1">
      <c r="A91" s="24"/>
      <c r="B91" s="365" t="s">
        <v>80</v>
      </c>
      <c r="E91" s="447"/>
      <c r="F91" s="447"/>
      <c r="G91" s="447"/>
      <c r="H91" s="447"/>
      <c r="I91" s="447"/>
      <c r="J91" s="448"/>
      <c r="K91" s="447"/>
      <c r="L91" s="447"/>
      <c r="M91" s="449">
        <f>SUM(O54:O84)</f>
        <v>0</v>
      </c>
      <c r="N91" s="447"/>
      <c r="O91" s="448"/>
      <c r="P91" s="447"/>
      <c r="Q91" s="448"/>
      <c r="R91" s="376"/>
      <c r="U91" s="347"/>
      <c r="W91" s="334"/>
      <c r="X91" s="389" t="s">
        <v>162</v>
      </c>
      <c r="Y91" s="450">
        <f>SUM(AB54:AB84)</f>
        <v>0</v>
      </c>
      <c r="Z91" s="33"/>
    </row>
    <row r="92" spans="1:31" ht="3" customHeight="1" thickBot="1">
      <c r="A92" s="24"/>
      <c r="B92" s="365"/>
      <c r="E92" s="447"/>
      <c r="F92" s="447"/>
      <c r="G92" s="447"/>
      <c r="H92" s="447"/>
      <c r="I92" s="447"/>
      <c r="J92" s="448"/>
      <c r="K92" s="447"/>
      <c r="L92" s="447"/>
      <c r="M92" s="447"/>
      <c r="N92" s="447"/>
      <c r="O92" s="448"/>
      <c r="P92" s="447"/>
      <c r="Q92" s="447"/>
      <c r="R92" s="376"/>
      <c r="U92" s="347"/>
      <c r="W92" s="334"/>
      <c r="X92" s="389"/>
      <c r="Y92" s="355"/>
      <c r="Z92" s="25"/>
    </row>
    <row r="93" spans="1:31" ht="14.25" customHeight="1" thickBot="1">
      <c r="A93" s="24"/>
      <c r="B93" s="365"/>
      <c r="E93" s="447"/>
      <c r="F93" s="447"/>
      <c r="G93" s="447"/>
      <c r="H93" s="447"/>
      <c r="I93" s="447"/>
      <c r="J93" s="448"/>
      <c r="K93" s="447"/>
      <c r="L93" s="447"/>
      <c r="M93" s="447"/>
      <c r="N93" s="447"/>
      <c r="O93" s="448"/>
      <c r="P93" s="447"/>
      <c r="Q93" s="449">
        <f>SUM(S54:S84)</f>
        <v>0</v>
      </c>
      <c r="R93" s="376"/>
      <c r="U93" s="347"/>
      <c r="W93" s="334"/>
      <c r="X93" s="389" t="s">
        <v>163</v>
      </c>
      <c r="Y93" s="450">
        <f>SUM(AD54:AD84)</f>
        <v>0</v>
      </c>
      <c r="Z93" s="25"/>
    </row>
    <row r="94" spans="1:31" ht="3" customHeight="1" thickBot="1">
      <c r="A94" s="24"/>
      <c r="B94" s="365"/>
      <c r="E94" s="447"/>
      <c r="F94" s="447"/>
      <c r="G94" s="447"/>
      <c r="H94" s="447"/>
      <c r="I94" s="447"/>
      <c r="J94" s="448"/>
      <c r="K94" s="447"/>
      <c r="L94" s="447"/>
      <c r="M94" s="447"/>
      <c r="N94" s="447"/>
      <c r="O94" s="448"/>
      <c r="P94" s="447"/>
      <c r="Q94" s="447"/>
      <c r="R94" s="376"/>
      <c r="S94" s="376"/>
      <c r="U94" s="347"/>
      <c r="W94" s="334"/>
      <c r="X94" s="389"/>
      <c r="Y94" s="355"/>
      <c r="Z94" s="25"/>
    </row>
    <row r="95" spans="1:31" ht="14.25" customHeight="1" thickBot="1">
      <c r="A95" s="24"/>
      <c r="B95" s="365"/>
      <c r="E95" s="447"/>
      <c r="F95" s="447"/>
      <c r="G95" s="447"/>
      <c r="H95" s="447"/>
      <c r="I95" s="447"/>
      <c r="J95" s="448"/>
      <c r="K95" s="447"/>
      <c r="L95" s="447"/>
      <c r="M95" s="447"/>
      <c r="N95" s="447"/>
      <c r="O95" s="448"/>
      <c r="P95" s="447"/>
      <c r="Q95" s="449">
        <f>U84+U72+U54</f>
        <v>0</v>
      </c>
      <c r="R95" s="376"/>
      <c r="U95" s="347"/>
      <c r="W95" s="334"/>
      <c r="X95" s="389" t="s">
        <v>168</v>
      </c>
      <c r="Y95" s="450">
        <f>AE84+AE72+AE54</f>
        <v>0</v>
      </c>
      <c r="Z95" s="25"/>
    </row>
    <row r="96" spans="1:31" ht="14.25" customHeight="1" thickBot="1">
      <c r="K96" s="352"/>
      <c r="L96" s="352"/>
      <c r="M96" s="352"/>
      <c r="N96" s="352"/>
      <c r="O96" s="352"/>
      <c r="P96" s="352"/>
      <c r="Q96" s="352"/>
      <c r="R96" s="352"/>
      <c r="S96" s="352"/>
      <c r="T96" s="352"/>
      <c r="U96" s="352"/>
      <c r="W96" s="390"/>
      <c r="X96" s="391"/>
      <c r="Y96" s="391"/>
      <c r="Z96" s="35"/>
      <c r="AD96" s="18"/>
      <c r="AE96" s="18"/>
    </row>
    <row r="97" spans="4:17">
      <c r="D97" s="365"/>
      <c r="E97" s="376"/>
      <c r="F97" s="376"/>
      <c r="G97" s="376"/>
      <c r="H97" s="376"/>
      <c r="I97" s="376"/>
      <c r="J97" s="365"/>
      <c r="K97" s="365"/>
      <c r="L97" s="365"/>
      <c r="M97" s="365"/>
      <c r="Q97" s="352"/>
    </row>
  </sheetData>
  <sheetProtection sheet="1" objects="1" scenarios="1"/>
  <mergeCells count="52">
    <mergeCell ref="B23:D25"/>
    <mergeCell ref="B3:Q4"/>
    <mergeCell ref="B13:D15"/>
    <mergeCell ref="B16:D17"/>
    <mergeCell ref="B9:D10"/>
    <mergeCell ref="B11:D12"/>
    <mergeCell ref="K6:Q7"/>
    <mergeCell ref="Y57:Y59"/>
    <mergeCell ref="Y74:Y76"/>
    <mergeCell ref="W46:X46"/>
    <mergeCell ref="W48:X48"/>
    <mergeCell ref="E44:U44"/>
    <mergeCell ref="K57:K59"/>
    <mergeCell ref="M57:M58"/>
    <mergeCell ref="Q57:Q58"/>
    <mergeCell ref="Q73:Q74"/>
    <mergeCell ref="G73:G76"/>
    <mergeCell ref="E73:E76"/>
    <mergeCell ref="K73:K76"/>
    <mergeCell ref="I73:I76"/>
    <mergeCell ref="F55:H59"/>
    <mergeCell ref="I55:I59"/>
    <mergeCell ref="M73:M74"/>
    <mergeCell ref="AA8:AA9"/>
    <mergeCell ref="AC8:AC9"/>
    <mergeCell ref="E6:E8"/>
    <mergeCell ref="V8:V9"/>
    <mergeCell ref="Q8:Q9"/>
    <mergeCell ref="G5:H9"/>
    <mergeCell ref="I5:I8"/>
    <mergeCell ref="X6:Y7"/>
    <mergeCell ref="C82:D82"/>
    <mergeCell ref="B29:C30"/>
    <mergeCell ref="B31:C32"/>
    <mergeCell ref="C70:D70"/>
    <mergeCell ref="C78:D78"/>
    <mergeCell ref="C65:D65"/>
    <mergeCell ref="C66:D66"/>
    <mergeCell ref="C67:D67"/>
    <mergeCell ref="C68:D68"/>
    <mergeCell ref="C69:D69"/>
    <mergeCell ref="B33:D35"/>
    <mergeCell ref="C80:D80"/>
    <mergeCell ref="C63:D63"/>
    <mergeCell ref="C64:D64"/>
    <mergeCell ref="C60:D60"/>
    <mergeCell ref="C81:D81"/>
    <mergeCell ref="C79:D79"/>
    <mergeCell ref="C61:D61"/>
    <mergeCell ref="C62:D62"/>
    <mergeCell ref="E55:E59"/>
    <mergeCell ref="C77:D77"/>
  </mergeCells>
  <pageMargins left="0.25" right="0.25" top="0.75" bottom="0.75" header="0.3" footer="0.3"/>
  <pageSetup paperSize="9" scale="61" fitToHeight="0" orientation="portrait" r:id="rId1"/>
  <headerFooter alignWithMargins="0">
    <oddHeader>&amp;L&amp;"Atkinson Hyperlegible,Standard"&amp;9Freistaat Sachsen&amp;C&amp;"Atkinson Hyperlegible,Standard"&amp;9Aufforderung zur Vergütungsvereinbarung Komplexleistungen&amp;R&amp;"Atkinson Hyperlegible,Standard"&amp;9Fassung vom 01.04.2024</oddHeader>
    <oddFooter>&amp;L&amp;9&amp;F&amp;R&amp;9&amp;A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Q47"/>
  <sheetViews>
    <sheetView showGridLines="0" view="pageLayout" zoomScaleNormal="100" zoomScaleSheetLayoutView="100" workbookViewId="0">
      <selection activeCell="A5" sqref="A5"/>
    </sheetView>
  </sheetViews>
  <sheetFormatPr baseColWidth="10" defaultRowHeight="11.25"/>
  <cols>
    <col min="1" max="1" width="3.5703125" style="63" customWidth="1"/>
    <col min="2" max="2" width="24.5703125" style="66" customWidth="1"/>
    <col min="3" max="3" width="11.5703125" style="65" hidden="1" customWidth="1"/>
    <col min="4" max="4" width="6.42578125" style="61" customWidth="1"/>
    <col min="5" max="5" width="12.42578125" style="62" customWidth="1"/>
    <col min="6" max="6" width="17.140625" style="62" customWidth="1"/>
    <col min="7" max="7" width="32.140625" style="66" customWidth="1"/>
    <col min="8" max="8" width="17.5703125" style="63" customWidth="1"/>
    <col min="9" max="9" width="27.7109375" style="64" customWidth="1"/>
    <col min="10" max="10" width="0.140625" style="65" customWidth="1"/>
    <col min="11" max="11" width="5.28515625" style="64" hidden="1" customWidth="1"/>
    <col min="12" max="12" width="3.5703125" style="66" hidden="1" customWidth="1"/>
    <col min="13" max="13" width="24.140625" style="60" customWidth="1"/>
    <col min="14" max="256" width="11.42578125" style="60"/>
    <col min="257" max="257" width="3.5703125" style="60" customWidth="1"/>
    <col min="258" max="258" width="24.5703125" style="60" customWidth="1"/>
    <col min="259" max="259" width="0" style="60" hidden="1" customWidth="1"/>
    <col min="260" max="260" width="6.42578125" style="60" customWidth="1"/>
    <col min="261" max="261" width="12.42578125" style="60" customWidth="1"/>
    <col min="262" max="262" width="17.140625" style="60" customWidth="1"/>
    <col min="263" max="263" width="24.5703125" style="60" customWidth="1"/>
    <col min="264" max="264" width="11.42578125" style="60" customWidth="1"/>
    <col min="265" max="265" width="16.42578125" style="60" customWidth="1"/>
    <col min="266" max="266" width="30.140625" style="60" customWidth="1"/>
    <col min="267" max="267" width="17.5703125" style="60" customWidth="1"/>
    <col min="268" max="269" width="24.140625" style="60" customWidth="1"/>
    <col min="270" max="512" width="11.42578125" style="60"/>
    <col min="513" max="513" width="3.5703125" style="60" customWidth="1"/>
    <col min="514" max="514" width="24.5703125" style="60" customWidth="1"/>
    <col min="515" max="515" width="0" style="60" hidden="1" customWidth="1"/>
    <col min="516" max="516" width="6.42578125" style="60" customWidth="1"/>
    <col min="517" max="517" width="12.42578125" style="60" customWidth="1"/>
    <col min="518" max="518" width="17.140625" style="60" customWidth="1"/>
    <col min="519" max="519" width="24.5703125" style="60" customWidth="1"/>
    <col min="520" max="520" width="11.42578125" style="60" customWidth="1"/>
    <col min="521" max="521" width="16.42578125" style="60" customWidth="1"/>
    <col min="522" max="522" width="30.140625" style="60" customWidth="1"/>
    <col min="523" max="523" width="17.5703125" style="60" customWidth="1"/>
    <col min="524" max="525" width="24.140625" style="60" customWidth="1"/>
    <col min="526" max="768" width="11.42578125" style="60"/>
    <col min="769" max="769" width="3.5703125" style="60" customWidth="1"/>
    <col min="770" max="770" width="24.5703125" style="60" customWidth="1"/>
    <col min="771" max="771" width="0" style="60" hidden="1" customWidth="1"/>
    <col min="772" max="772" width="6.42578125" style="60" customWidth="1"/>
    <col min="773" max="773" width="12.42578125" style="60" customWidth="1"/>
    <col min="774" max="774" width="17.140625" style="60" customWidth="1"/>
    <col min="775" max="775" width="24.5703125" style="60" customWidth="1"/>
    <col min="776" max="776" width="11.42578125" style="60" customWidth="1"/>
    <col min="777" max="777" width="16.42578125" style="60" customWidth="1"/>
    <col min="778" max="778" width="30.140625" style="60" customWidth="1"/>
    <col min="779" max="779" width="17.5703125" style="60" customWidth="1"/>
    <col min="780" max="781" width="24.140625" style="60" customWidth="1"/>
    <col min="782" max="1024" width="11.42578125" style="60"/>
    <col min="1025" max="1025" width="3.5703125" style="60" customWidth="1"/>
    <col min="1026" max="1026" width="24.5703125" style="60" customWidth="1"/>
    <col min="1027" max="1027" width="0" style="60" hidden="1" customWidth="1"/>
    <col min="1028" max="1028" width="6.42578125" style="60" customWidth="1"/>
    <col min="1029" max="1029" width="12.42578125" style="60" customWidth="1"/>
    <col min="1030" max="1030" width="17.140625" style="60" customWidth="1"/>
    <col min="1031" max="1031" width="24.5703125" style="60" customWidth="1"/>
    <col min="1032" max="1032" width="11.42578125" style="60" customWidth="1"/>
    <col min="1033" max="1033" width="16.42578125" style="60" customWidth="1"/>
    <col min="1034" max="1034" width="30.140625" style="60" customWidth="1"/>
    <col min="1035" max="1035" width="17.5703125" style="60" customWidth="1"/>
    <col min="1036" max="1037" width="24.140625" style="60" customWidth="1"/>
    <col min="1038" max="1280" width="11.42578125" style="60"/>
    <col min="1281" max="1281" width="3.5703125" style="60" customWidth="1"/>
    <col min="1282" max="1282" width="24.5703125" style="60" customWidth="1"/>
    <col min="1283" max="1283" width="0" style="60" hidden="1" customWidth="1"/>
    <col min="1284" max="1284" width="6.42578125" style="60" customWidth="1"/>
    <col min="1285" max="1285" width="12.42578125" style="60" customWidth="1"/>
    <col min="1286" max="1286" width="17.140625" style="60" customWidth="1"/>
    <col min="1287" max="1287" width="24.5703125" style="60" customWidth="1"/>
    <col min="1288" max="1288" width="11.42578125" style="60" customWidth="1"/>
    <col min="1289" max="1289" width="16.42578125" style="60" customWidth="1"/>
    <col min="1290" max="1290" width="30.140625" style="60" customWidth="1"/>
    <col min="1291" max="1291" width="17.5703125" style="60" customWidth="1"/>
    <col min="1292" max="1293" width="24.140625" style="60" customWidth="1"/>
    <col min="1294" max="1536" width="11.42578125" style="60"/>
    <col min="1537" max="1537" width="3.5703125" style="60" customWidth="1"/>
    <col min="1538" max="1538" width="24.5703125" style="60" customWidth="1"/>
    <col min="1539" max="1539" width="0" style="60" hidden="1" customWidth="1"/>
    <col min="1540" max="1540" width="6.42578125" style="60" customWidth="1"/>
    <col min="1541" max="1541" width="12.42578125" style="60" customWidth="1"/>
    <col min="1542" max="1542" width="17.140625" style="60" customWidth="1"/>
    <col min="1543" max="1543" width="24.5703125" style="60" customWidth="1"/>
    <col min="1544" max="1544" width="11.42578125" style="60" customWidth="1"/>
    <col min="1545" max="1545" width="16.42578125" style="60" customWidth="1"/>
    <col min="1546" max="1546" width="30.140625" style="60" customWidth="1"/>
    <col min="1547" max="1547" width="17.5703125" style="60" customWidth="1"/>
    <col min="1548" max="1549" width="24.140625" style="60" customWidth="1"/>
    <col min="1550" max="1792" width="11.42578125" style="60"/>
    <col min="1793" max="1793" width="3.5703125" style="60" customWidth="1"/>
    <col min="1794" max="1794" width="24.5703125" style="60" customWidth="1"/>
    <col min="1795" max="1795" width="0" style="60" hidden="1" customWidth="1"/>
    <col min="1796" max="1796" width="6.42578125" style="60" customWidth="1"/>
    <col min="1797" max="1797" width="12.42578125" style="60" customWidth="1"/>
    <col min="1798" max="1798" width="17.140625" style="60" customWidth="1"/>
    <col min="1799" max="1799" width="24.5703125" style="60" customWidth="1"/>
    <col min="1800" max="1800" width="11.42578125" style="60" customWidth="1"/>
    <col min="1801" max="1801" width="16.42578125" style="60" customWidth="1"/>
    <col min="1802" max="1802" width="30.140625" style="60" customWidth="1"/>
    <col min="1803" max="1803" width="17.5703125" style="60" customWidth="1"/>
    <col min="1804" max="1805" width="24.140625" style="60" customWidth="1"/>
    <col min="1806" max="2048" width="11.42578125" style="60"/>
    <col min="2049" max="2049" width="3.5703125" style="60" customWidth="1"/>
    <col min="2050" max="2050" width="24.5703125" style="60" customWidth="1"/>
    <col min="2051" max="2051" width="0" style="60" hidden="1" customWidth="1"/>
    <col min="2052" max="2052" width="6.42578125" style="60" customWidth="1"/>
    <col min="2053" max="2053" width="12.42578125" style="60" customWidth="1"/>
    <col min="2054" max="2054" width="17.140625" style="60" customWidth="1"/>
    <col min="2055" max="2055" width="24.5703125" style="60" customWidth="1"/>
    <col min="2056" max="2056" width="11.42578125" style="60" customWidth="1"/>
    <col min="2057" max="2057" width="16.42578125" style="60" customWidth="1"/>
    <col min="2058" max="2058" width="30.140625" style="60" customWidth="1"/>
    <col min="2059" max="2059" width="17.5703125" style="60" customWidth="1"/>
    <col min="2060" max="2061" width="24.140625" style="60" customWidth="1"/>
    <col min="2062" max="2304" width="11.42578125" style="60"/>
    <col min="2305" max="2305" width="3.5703125" style="60" customWidth="1"/>
    <col min="2306" max="2306" width="24.5703125" style="60" customWidth="1"/>
    <col min="2307" max="2307" width="0" style="60" hidden="1" customWidth="1"/>
    <col min="2308" max="2308" width="6.42578125" style="60" customWidth="1"/>
    <col min="2309" max="2309" width="12.42578125" style="60" customWidth="1"/>
    <col min="2310" max="2310" width="17.140625" style="60" customWidth="1"/>
    <col min="2311" max="2311" width="24.5703125" style="60" customWidth="1"/>
    <col min="2312" max="2312" width="11.42578125" style="60" customWidth="1"/>
    <col min="2313" max="2313" width="16.42578125" style="60" customWidth="1"/>
    <col min="2314" max="2314" width="30.140625" style="60" customWidth="1"/>
    <col min="2315" max="2315" width="17.5703125" style="60" customWidth="1"/>
    <col min="2316" max="2317" width="24.140625" style="60" customWidth="1"/>
    <col min="2318" max="2560" width="11.42578125" style="60"/>
    <col min="2561" max="2561" width="3.5703125" style="60" customWidth="1"/>
    <col min="2562" max="2562" width="24.5703125" style="60" customWidth="1"/>
    <col min="2563" max="2563" width="0" style="60" hidden="1" customWidth="1"/>
    <col min="2564" max="2564" width="6.42578125" style="60" customWidth="1"/>
    <col min="2565" max="2565" width="12.42578125" style="60" customWidth="1"/>
    <col min="2566" max="2566" width="17.140625" style="60" customWidth="1"/>
    <col min="2567" max="2567" width="24.5703125" style="60" customWidth="1"/>
    <col min="2568" max="2568" width="11.42578125" style="60" customWidth="1"/>
    <col min="2569" max="2569" width="16.42578125" style="60" customWidth="1"/>
    <col min="2570" max="2570" width="30.140625" style="60" customWidth="1"/>
    <col min="2571" max="2571" width="17.5703125" style="60" customWidth="1"/>
    <col min="2572" max="2573" width="24.140625" style="60" customWidth="1"/>
    <col min="2574" max="2816" width="11.42578125" style="60"/>
    <col min="2817" max="2817" width="3.5703125" style="60" customWidth="1"/>
    <col min="2818" max="2818" width="24.5703125" style="60" customWidth="1"/>
    <col min="2819" max="2819" width="0" style="60" hidden="1" customWidth="1"/>
    <col min="2820" max="2820" width="6.42578125" style="60" customWidth="1"/>
    <col min="2821" max="2821" width="12.42578125" style="60" customWidth="1"/>
    <col min="2822" max="2822" width="17.140625" style="60" customWidth="1"/>
    <col min="2823" max="2823" width="24.5703125" style="60" customWidth="1"/>
    <col min="2824" max="2824" width="11.42578125" style="60" customWidth="1"/>
    <col min="2825" max="2825" width="16.42578125" style="60" customWidth="1"/>
    <col min="2826" max="2826" width="30.140625" style="60" customWidth="1"/>
    <col min="2827" max="2827" width="17.5703125" style="60" customWidth="1"/>
    <col min="2828" max="2829" width="24.140625" style="60" customWidth="1"/>
    <col min="2830" max="3072" width="11.42578125" style="60"/>
    <col min="3073" max="3073" width="3.5703125" style="60" customWidth="1"/>
    <col min="3074" max="3074" width="24.5703125" style="60" customWidth="1"/>
    <col min="3075" max="3075" width="0" style="60" hidden="1" customWidth="1"/>
    <col min="3076" max="3076" width="6.42578125" style="60" customWidth="1"/>
    <col min="3077" max="3077" width="12.42578125" style="60" customWidth="1"/>
    <col min="3078" max="3078" width="17.140625" style="60" customWidth="1"/>
    <col min="3079" max="3079" width="24.5703125" style="60" customWidth="1"/>
    <col min="3080" max="3080" width="11.42578125" style="60" customWidth="1"/>
    <col min="3081" max="3081" width="16.42578125" style="60" customWidth="1"/>
    <col min="3082" max="3082" width="30.140625" style="60" customWidth="1"/>
    <col min="3083" max="3083" width="17.5703125" style="60" customWidth="1"/>
    <col min="3084" max="3085" width="24.140625" style="60" customWidth="1"/>
    <col min="3086" max="3328" width="11.42578125" style="60"/>
    <col min="3329" max="3329" width="3.5703125" style="60" customWidth="1"/>
    <col min="3330" max="3330" width="24.5703125" style="60" customWidth="1"/>
    <col min="3331" max="3331" width="0" style="60" hidden="1" customWidth="1"/>
    <col min="3332" max="3332" width="6.42578125" style="60" customWidth="1"/>
    <col min="3333" max="3333" width="12.42578125" style="60" customWidth="1"/>
    <col min="3334" max="3334" width="17.140625" style="60" customWidth="1"/>
    <col min="3335" max="3335" width="24.5703125" style="60" customWidth="1"/>
    <col min="3336" max="3336" width="11.42578125" style="60" customWidth="1"/>
    <col min="3337" max="3337" width="16.42578125" style="60" customWidth="1"/>
    <col min="3338" max="3338" width="30.140625" style="60" customWidth="1"/>
    <col min="3339" max="3339" width="17.5703125" style="60" customWidth="1"/>
    <col min="3340" max="3341" width="24.140625" style="60" customWidth="1"/>
    <col min="3342" max="3584" width="11.42578125" style="60"/>
    <col min="3585" max="3585" width="3.5703125" style="60" customWidth="1"/>
    <col min="3586" max="3586" width="24.5703125" style="60" customWidth="1"/>
    <col min="3587" max="3587" width="0" style="60" hidden="1" customWidth="1"/>
    <col min="3588" max="3588" width="6.42578125" style="60" customWidth="1"/>
    <col min="3589" max="3589" width="12.42578125" style="60" customWidth="1"/>
    <col min="3590" max="3590" width="17.140625" style="60" customWidth="1"/>
    <col min="3591" max="3591" width="24.5703125" style="60" customWidth="1"/>
    <col min="3592" max="3592" width="11.42578125" style="60" customWidth="1"/>
    <col min="3593" max="3593" width="16.42578125" style="60" customWidth="1"/>
    <col min="3594" max="3594" width="30.140625" style="60" customWidth="1"/>
    <col min="3595" max="3595" width="17.5703125" style="60" customWidth="1"/>
    <col min="3596" max="3597" width="24.140625" style="60" customWidth="1"/>
    <col min="3598" max="3840" width="11.42578125" style="60"/>
    <col min="3841" max="3841" width="3.5703125" style="60" customWidth="1"/>
    <col min="3842" max="3842" width="24.5703125" style="60" customWidth="1"/>
    <col min="3843" max="3843" width="0" style="60" hidden="1" customWidth="1"/>
    <col min="3844" max="3844" width="6.42578125" style="60" customWidth="1"/>
    <col min="3845" max="3845" width="12.42578125" style="60" customWidth="1"/>
    <col min="3846" max="3846" width="17.140625" style="60" customWidth="1"/>
    <col min="3847" max="3847" width="24.5703125" style="60" customWidth="1"/>
    <col min="3848" max="3848" width="11.42578125" style="60" customWidth="1"/>
    <col min="3849" max="3849" width="16.42578125" style="60" customWidth="1"/>
    <col min="3850" max="3850" width="30.140625" style="60" customWidth="1"/>
    <col min="3851" max="3851" width="17.5703125" style="60" customWidth="1"/>
    <col min="3852" max="3853" width="24.140625" style="60" customWidth="1"/>
    <col min="3854" max="4096" width="11.42578125" style="60"/>
    <col min="4097" max="4097" width="3.5703125" style="60" customWidth="1"/>
    <col min="4098" max="4098" width="24.5703125" style="60" customWidth="1"/>
    <col min="4099" max="4099" width="0" style="60" hidden="1" customWidth="1"/>
    <col min="4100" max="4100" width="6.42578125" style="60" customWidth="1"/>
    <col min="4101" max="4101" width="12.42578125" style="60" customWidth="1"/>
    <col min="4102" max="4102" width="17.140625" style="60" customWidth="1"/>
    <col min="4103" max="4103" width="24.5703125" style="60" customWidth="1"/>
    <col min="4104" max="4104" width="11.42578125" style="60" customWidth="1"/>
    <col min="4105" max="4105" width="16.42578125" style="60" customWidth="1"/>
    <col min="4106" max="4106" width="30.140625" style="60" customWidth="1"/>
    <col min="4107" max="4107" width="17.5703125" style="60" customWidth="1"/>
    <col min="4108" max="4109" width="24.140625" style="60" customWidth="1"/>
    <col min="4110" max="4352" width="11.42578125" style="60"/>
    <col min="4353" max="4353" width="3.5703125" style="60" customWidth="1"/>
    <col min="4354" max="4354" width="24.5703125" style="60" customWidth="1"/>
    <col min="4355" max="4355" width="0" style="60" hidden="1" customWidth="1"/>
    <col min="4356" max="4356" width="6.42578125" style="60" customWidth="1"/>
    <col min="4357" max="4357" width="12.42578125" style="60" customWidth="1"/>
    <col min="4358" max="4358" width="17.140625" style="60" customWidth="1"/>
    <col min="4359" max="4359" width="24.5703125" style="60" customWidth="1"/>
    <col min="4360" max="4360" width="11.42578125" style="60" customWidth="1"/>
    <col min="4361" max="4361" width="16.42578125" style="60" customWidth="1"/>
    <col min="4362" max="4362" width="30.140625" style="60" customWidth="1"/>
    <col min="4363" max="4363" width="17.5703125" style="60" customWidth="1"/>
    <col min="4364" max="4365" width="24.140625" style="60" customWidth="1"/>
    <col min="4366" max="4608" width="11.42578125" style="60"/>
    <col min="4609" max="4609" width="3.5703125" style="60" customWidth="1"/>
    <col min="4610" max="4610" width="24.5703125" style="60" customWidth="1"/>
    <col min="4611" max="4611" width="0" style="60" hidden="1" customWidth="1"/>
    <col min="4612" max="4612" width="6.42578125" style="60" customWidth="1"/>
    <col min="4613" max="4613" width="12.42578125" style="60" customWidth="1"/>
    <col min="4614" max="4614" width="17.140625" style="60" customWidth="1"/>
    <col min="4615" max="4615" width="24.5703125" style="60" customWidth="1"/>
    <col min="4616" max="4616" width="11.42578125" style="60" customWidth="1"/>
    <col min="4617" max="4617" width="16.42578125" style="60" customWidth="1"/>
    <col min="4618" max="4618" width="30.140625" style="60" customWidth="1"/>
    <col min="4619" max="4619" width="17.5703125" style="60" customWidth="1"/>
    <col min="4620" max="4621" width="24.140625" style="60" customWidth="1"/>
    <col min="4622" max="4864" width="11.42578125" style="60"/>
    <col min="4865" max="4865" width="3.5703125" style="60" customWidth="1"/>
    <col min="4866" max="4866" width="24.5703125" style="60" customWidth="1"/>
    <col min="4867" max="4867" width="0" style="60" hidden="1" customWidth="1"/>
    <col min="4868" max="4868" width="6.42578125" style="60" customWidth="1"/>
    <col min="4869" max="4869" width="12.42578125" style="60" customWidth="1"/>
    <col min="4870" max="4870" width="17.140625" style="60" customWidth="1"/>
    <col min="4871" max="4871" width="24.5703125" style="60" customWidth="1"/>
    <col min="4872" max="4872" width="11.42578125" style="60" customWidth="1"/>
    <col min="4873" max="4873" width="16.42578125" style="60" customWidth="1"/>
    <col min="4874" max="4874" width="30.140625" style="60" customWidth="1"/>
    <col min="4875" max="4875" width="17.5703125" style="60" customWidth="1"/>
    <col min="4876" max="4877" width="24.140625" style="60" customWidth="1"/>
    <col min="4878" max="5120" width="11.42578125" style="60"/>
    <col min="5121" max="5121" width="3.5703125" style="60" customWidth="1"/>
    <col min="5122" max="5122" width="24.5703125" style="60" customWidth="1"/>
    <col min="5123" max="5123" width="0" style="60" hidden="1" customWidth="1"/>
    <col min="5124" max="5124" width="6.42578125" style="60" customWidth="1"/>
    <col min="5125" max="5125" width="12.42578125" style="60" customWidth="1"/>
    <col min="5126" max="5126" width="17.140625" style="60" customWidth="1"/>
    <col min="5127" max="5127" width="24.5703125" style="60" customWidth="1"/>
    <col min="5128" max="5128" width="11.42578125" style="60" customWidth="1"/>
    <col min="5129" max="5129" width="16.42578125" style="60" customWidth="1"/>
    <col min="5130" max="5130" width="30.140625" style="60" customWidth="1"/>
    <col min="5131" max="5131" width="17.5703125" style="60" customWidth="1"/>
    <col min="5132" max="5133" width="24.140625" style="60" customWidth="1"/>
    <col min="5134" max="5376" width="11.42578125" style="60"/>
    <col min="5377" max="5377" width="3.5703125" style="60" customWidth="1"/>
    <col min="5378" max="5378" width="24.5703125" style="60" customWidth="1"/>
    <col min="5379" max="5379" width="0" style="60" hidden="1" customWidth="1"/>
    <col min="5380" max="5380" width="6.42578125" style="60" customWidth="1"/>
    <col min="5381" max="5381" width="12.42578125" style="60" customWidth="1"/>
    <col min="5382" max="5382" width="17.140625" style="60" customWidth="1"/>
    <col min="5383" max="5383" width="24.5703125" style="60" customWidth="1"/>
    <col min="5384" max="5384" width="11.42578125" style="60" customWidth="1"/>
    <col min="5385" max="5385" width="16.42578125" style="60" customWidth="1"/>
    <col min="5386" max="5386" width="30.140625" style="60" customWidth="1"/>
    <col min="5387" max="5387" width="17.5703125" style="60" customWidth="1"/>
    <col min="5388" max="5389" width="24.140625" style="60" customWidth="1"/>
    <col min="5390" max="5632" width="11.42578125" style="60"/>
    <col min="5633" max="5633" width="3.5703125" style="60" customWidth="1"/>
    <col min="5634" max="5634" width="24.5703125" style="60" customWidth="1"/>
    <col min="5635" max="5635" width="0" style="60" hidden="1" customWidth="1"/>
    <col min="5636" max="5636" width="6.42578125" style="60" customWidth="1"/>
    <col min="5637" max="5637" width="12.42578125" style="60" customWidth="1"/>
    <col min="5638" max="5638" width="17.140625" style="60" customWidth="1"/>
    <col min="5639" max="5639" width="24.5703125" style="60" customWidth="1"/>
    <col min="5640" max="5640" width="11.42578125" style="60" customWidth="1"/>
    <col min="5641" max="5641" width="16.42578125" style="60" customWidth="1"/>
    <col min="5642" max="5642" width="30.140625" style="60" customWidth="1"/>
    <col min="5643" max="5643" width="17.5703125" style="60" customWidth="1"/>
    <col min="5644" max="5645" width="24.140625" style="60" customWidth="1"/>
    <col min="5646" max="5888" width="11.42578125" style="60"/>
    <col min="5889" max="5889" width="3.5703125" style="60" customWidth="1"/>
    <col min="5890" max="5890" width="24.5703125" style="60" customWidth="1"/>
    <col min="5891" max="5891" width="0" style="60" hidden="1" customWidth="1"/>
    <col min="5892" max="5892" width="6.42578125" style="60" customWidth="1"/>
    <col min="5893" max="5893" width="12.42578125" style="60" customWidth="1"/>
    <col min="5894" max="5894" width="17.140625" style="60" customWidth="1"/>
    <col min="5895" max="5895" width="24.5703125" style="60" customWidth="1"/>
    <col min="5896" max="5896" width="11.42578125" style="60" customWidth="1"/>
    <col min="5897" max="5897" width="16.42578125" style="60" customWidth="1"/>
    <col min="5898" max="5898" width="30.140625" style="60" customWidth="1"/>
    <col min="5899" max="5899" width="17.5703125" style="60" customWidth="1"/>
    <col min="5900" max="5901" width="24.140625" style="60" customWidth="1"/>
    <col min="5902" max="6144" width="11.42578125" style="60"/>
    <col min="6145" max="6145" width="3.5703125" style="60" customWidth="1"/>
    <col min="6146" max="6146" width="24.5703125" style="60" customWidth="1"/>
    <col min="6147" max="6147" width="0" style="60" hidden="1" customWidth="1"/>
    <col min="6148" max="6148" width="6.42578125" style="60" customWidth="1"/>
    <col min="6149" max="6149" width="12.42578125" style="60" customWidth="1"/>
    <col min="6150" max="6150" width="17.140625" style="60" customWidth="1"/>
    <col min="6151" max="6151" width="24.5703125" style="60" customWidth="1"/>
    <col min="6152" max="6152" width="11.42578125" style="60" customWidth="1"/>
    <col min="6153" max="6153" width="16.42578125" style="60" customWidth="1"/>
    <col min="6154" max="6154" width="30.140625" style="60" customWidth="1"/>
    <col min="6155" max="6155" width="17.5703125" style="60" customWidth="1"/>
    <col min="6156" max="6157" width="24.140625" style="60" customWidth="1"/>
    <col min="6158" max="6400" width="11.42578125" style="60"/>
    <col min="6401" max="6401" width="3.5703125" style="60" customWidth="1"/>
    <col min="6402" max="6402" width="24.5703125" style="60" customWidth="1"/>
    <col min="6403" max="6403" width="0" style="60" hidden="1" customWidth="1"/>
    <col min="6404" max="6404" width="6.42578125" style="60" customWidth="1"/>
    <col min="6405" max="6405" width="12.42578125" style="60" customWidth="1"/>
    <col min="6406" max="6406" width="17.140625" style="60" customWidth="1"/>
    <col min="6407" max="6407" width="24.5703125" style="60" customWidth="1"/>
    <col min="6408" max="6408" width="11.42578125" style="60" customWidth="1"/>
    <col min="6409" max="6409" width="16.42578125" style="60" customWidth="1"/>
    <col min="6410" max="6410" width="30.140625" style="60" customWidth="1"/>
    <col min="6411" max="6411" width="17.5703125" style="60" customWidth="1"/>
    <col min="6412" max="6413" width="24.140625" style="60" customWidth="1"/>
    <col min="6414" max="6656" width="11.42578125" style="60"/>
    <col min="6657" max="6657" width="3.5703125" style="60" customWidth="1"/>
    <col min="6658" max="6658" width="24.5703125" style="60" customWidth="1"/>
    <col min="6659" max="6659" width="0" style="60" hidden="1" customWidth="1"/>
    <col min="6660" max="6660" width="6.42578125" style="60" customWidth="1"/>
    <col min="6661" max="6661" width="12.42578125" style="60" customWidth="1"/>
    <col min="6662" max="6662" width="17.140625" style="60" customWidth="1"/>
    <col min="6663" max="6663" width="24.5703125" style="60" customWidth="1"/>
    <col min="6664" max="6664" width="11.42578125" style="60" customWidth="1"/>
    <col min="6665" max="6665" width="16.42578125" style="60" customWidth="1"/>
    <col min="6666" max="6666" width="30.140625" style="60" customWidth="1"/>
    <col min="6667" max="6667" width="17.5703125" style="60" customWidth="1"/>
    <col min="6668" max="6669" width="24.140625" style="60" customWidth="1"/>
    <col min="6670" max="6912" width="11.42578125" style="60"/>
    <col min="6913" max="6913" width="3.5703125" style="60" customWidth="1"/>
    <col min="6914" max="6914" width="24.5703125" style="60" customWidth="1"/>
    <col min="6915" max="6915" width="0" style="60" hidden="1" customWidth="1"/>
    <col min="6916" max="6916" width="6.42578125" style="60" customWidth="1"/>
    <col min="6917" max="6917" width="12.42578125" style="60" customWidth="1"/>
    <col min="6918" max="6918" width="17.140625" style="60" customWidth="1"/>
    <col min="6919" max="6919" width="24.5703125" style="60" customWidth="1"/>
    <col min="6920" max="6920" width="11.42578125" style="60" customWidth="1"/>
    <col min="6921" max="6921" width="16.42578125" style="60" customWidth="1"/>
    <col min="6922" max="6922" width="30.140625" style="60" customWidth="1"/>
    <col min="6923" max="6923" width="17.5703125" style="60" customWidth="1"/>
    <col min="6924" max="6925" width="24.140625" style="60" customWidth="1"/>
    <col min="6926" max="7168" width="11.42578125" style="60"/>
    <col min="7169" max="7169" width="3.5703125" style="60" customWidth="1"/>
    <col min="7170" max="7170" width="24.5703125" style="60" customWidth="1"/>
    <col min="7171" max="7171" width="0" style="60" hidden="1" customWidth="1"/>
    <col min="7172" max="7172" width="6.42578125" style="60" customWidth="1"/>
    <col min="7173" max="7173" width="12.42578125" style="60" customWidth="1"/>
    <col min="7174" max="7174" width="17.140625" style="60" customWidth="1"/>
    <col min="7175" max="7175" width="24.5703125" style="60" customWidth="1"/>
    <col min="7176" max="7176" width="11.42578125" style="60" customWidth="1"/>
    <col min="7177" max="7177" width="16.42578125" style="60" customWidth="1"/>
    <col min="7178" max="7178" width="30.140625" style="60" customWidth="1"/>
    <col min="7179" max="7179" width="17.5703125" style="60" customWidth="1"/>
    <col min="7180" max="7181" width="24.140625" style="60" customWidth="1"/>
    <col min="7182" max="7424" width="11.42578125" style="60"/>
    <col min="7425" max="7425" width="3.5703125" style="60" customWidth="1"/>
    <col min="7426" max="7426" width="24.5703125" style="60" customWidth="1"/>
    <col min="7427" max="7427" width="0" style="60" hidden="1" customWidth="1"/>
    <col min="7428" max="7428" width="6.42578125" style="60" customWidth="1"/>
    <col min="7429" max="7429" width="12.42578125" style="60" customWidth="1"/>
    <col min="7430" max="7430" width="17.140625" style="60" customWidth="1"/>
    <col min="7431" max="7431" width="24.5703125" style="60" customWidth="1"/>
    <col min="7432" max="7432" width="11.42578125" style="60" customWidth="1"/>
    <col min="7433" max="7433" width="16.42578125" style="60" customWidth="1"/>
    <col min="7434" max="7434" width="30.140625" style="60" customWidth="1"/>
    <col min="7435" max="7435" width="17.5703125" style="60" customWidth="1"/>
    <col min="7436" max="7437" width="24.140625" style="60" customWidth="1"/>
    <col min="7438" max="7680" width="11.42578125" style="60"/>
    <col min="7681" max="7681" width="3.5703125" style="60" customWidth="1"/>
    <col min="7682" max="7682" width="24.5703125" style="60" customWidth="1"/>
    <col min="7683" max="7683" width="0" style="60" hidden="1" customWidth="1"/>
    <col min="7684" max="7684" width="6.42578125" style="60" customWidth="1"/>
    <col min="7685" max="7685" width="12.42578125" style="60" customWidth="1"/>
    <col min="7686" max="7686" width="17.140625" style="60" customWidth="1"/>
    <col min="7687" max="7687" width="24.5703125" style="60" customWidth="1"/>
    <col min="7688" max="7688" width="11.42578125" style="60" customWidth="1"/>
    <col min="7689" max="7689" width="16.42578125" style="60" customWidth="1"/>
    <col min="7690" max="7690" width="30.140625" style="60" customWidth="1"/>
    <col min="7691" max="7691" width="17.5703125" style="60" customWidth="1"/>
    <col min="7692" max="7693" width="24.140625" style="60" customWidth="1"/>
    <col min="7694" max="7936" width="11.42578125" style="60"/>
    <col min="7937" max="7937" width="3.5703125" style="60" customWidth="1"/>
    <col min="7938" max="7938" width="24.5703125" style="60" customWidth="1"/>
    <col min="7939" max="7939" width="0" style="60" hidden="1" customWidth="1"/>
    <col min="7940" max="7940" width="6.42578125" style="60" customWidth="1"/>
    <col min="7941" max="7941" width="12.42578125" style="60" customWidth="1"/>
    <col min="7942" max="7942" width="17.140625" style="60" customWidth="1"/>
    <col min="7943" max="7943" width="24.5703125" style="60" customWidth="1"/>
    <col min="7944" max="7944" width="11.42578125" style="60" customWidth="1"/>
    <col min="7945" max="7945" width="16.42578125" style="60" customWidth="1"/>
    <col min="7946" max="7946" width="30.140625" style="60" customWidth="1"/>
    <col min="7947" max="7947" width="17.5703125" style="60" customWidth="1"/>
    <col min="7948" max="7949" width="24.140625" style="60" customWidth="1"/>
    <col min="7950" max="8192" width="11.42578125" style="60"/>
    <col min="8193" max="8193" width="3.5703125" style="60" customWidth="1"/>
    <col min="8194" max="8194" width="24.5703125" style="60" customWidth="1"/>
    <col min="8195" max="8195" width="0" style="60" hidden="1" customWidth="1"/>
    <col min="8196" max="8196" width="6.42578125" style="60" customWidth="1"/>
    <col min="8197" max="8197" width="12.42578125" style="60" customWidth="1"/>
    <col min="8198" max="8198" width="17.140625" style="60" customWidth="1"/>
    <col min="8199" max="8199" width="24.5703125" style="60" customWidth="1"/>
    <col min="8200" max="8200" width="11.42578125" style="60" customWidth="1"/>
    <col min="8201" max="8201" width="16.42578125" style="60" customWidth="1"/>
    <col min="8202" max="8202" width="30.140625" style="60" customWidth="1"/>
    <col min="8203" max="8203" width="17.5703125" style="60" customWidth="1"/>
    <col min="8204" max="8205" width="24.140625" style="60" customWidth="1"/>
    <col min="8206" max="8448" width="11.42578125" style="60"/>
    <col min="8449" max="8449" width="3.5703125" style="60" customWidth="1"/>
    <col min="8450" max="8450" width="24.5703125" style="60" customWidth="1"/>
    <col min="8451" max="8451" width="0" style="60" hidden="1" customWidth="1"/>
    <col min="8452" max="8452" width="6.42578125" style="60" customWidth="1"/>
    <col min="8453" max="8453" width="12.42578125" style="60" customWidth="1"/>
    <col min="8454" max="8454" width="17.140625" style="60" customWidth="1"/>
    <col min="8455" max="8455" width="24.5703125" style="60" customWidth="1"/>
    <col min="8456" max="8456" width="11.42578125" style="60" customWidth="1"/>
    <col min="8457" max="8457" width="16.42578125" style="60" customWidth="1"/>
    <col min="8458" max="8458" width="30.140625" style="60" customWidth="1"/>
    <col min="8459" max="8459" width="17.5703125" style="60" customWidth="1"/>
    <col min="8460" max="8461" width="24.140625" style="60" customWidth="1"/>
    <col min="8462" max="8704" width="11.42578125" style="60"/>
    <col min="8705" max="8705" width="3.5703125" style="60" customWidth="1"/>
    <col min="8706" max="8706" width="24.5703125" style="60" customWidth="1"/>
    <col min="8707" max="8707" width="0" style="60" hidden="1" customWidth="1"/>
    <col min="8708" max="8708" width="6.42578125" style="60" customWidth="1"/>
    <col min="8709" max="8709" width="12.42578125" style="60" customWidth="1"/>
    <col min="8710" max="8710" width="17.140625" style="60" customWidth="1"/>
    <col min="8711" max="8711" width="24.5703125" style="60" customWidth="1"/>
    <col min="8712" max="8712" width="11.42578125" style="60" customWidth="1"/>
    <col min="8713" max="8713" width="16.42578125" style="60" customWidth="1"/>
    <col min="8714" max="8714" width="30.140625" style="60" customWidth="1"/>
    <col min="8715" max="8715" width="17.5703125" style="60" customWidth="1"/>
    <col min="8716" max="8717" width="24.140625" style="60" customWidth="1"/>
    <col min="8718" max="8960" width="11.42578125" style="60"/>
    <col min="8961" max="8961" width="3.5703125" style="60" customWidth="1"/>
    <col min="8962" max="8962" width="24.5703125" style="60" customWidth="1"/>
    <col min="8963" max="8963" width="0" style="60" hidden="1" customWidth="1"/>
    <col min="8964" max="8964" width="6.42578125" style="60" customWidth="1"/>
    <col min="8965" max="8965" width="12.42578125" style="60" customWidth="1"/>
    <col min="8966" max="8966" width="17.140625" style="60" customWidth="1"/>
    <col min="8967" max="8967" width="24.5703125" style="60" customWidth="1"/>
    <col min="8968" max="8968" width="11.42578125" style="60" customWidth="1"/>
    <col min="8969" max="8969" width="16.42578125" style="60" customWidth="1"/>
    <col min="8970" max="8970" width="30.140625" style="60" customWidth="1"/>
    <col min="8971" max="8971" width="17.5703125" style="60" customWidth="1"/>
    <col min="8972" max="8973" width="24.140625" style="60" customWidth="1"/>
    <col min="8974" max="9216" width="11.42578125" style="60"/>
    <col min="9217" max="9217" width="3.5703125" style="60" customWidth="1"/>
    <col min="9218" max="9218" width="24.5703125" style="60" customWidth="1"/>
    <col min="9219" max="9219" width="0" style="60" hidden="1" customWidth="1"/>
    <col min="9220" max="9220" width="6.42578125" style="60" customWidth="1"/>
    <col min="9221" max="9221" width="12.42578125" style="60" customWidth="1"/>
    <col min="9222" max="9222" width="17.140625" style="60" customWidth="1"/>
    <col min="9223" max="9223" width="24.5703125" style="60" customWidth="1"/>
    <col min="9224" max="9224" width="11.42578125" style="60" customWidth="1"/>
    <col min="9225" max="9225" width="16.42578125" style="60" customWidth="1"/>
    <col min="9226" max="9226" width="30.140625" style="60" customWidth="1"/>
    <col min="9227" max="9227" width="17.5703125" style="60" customWidth="1"/>
    <col min="9228" max="9229" width="24.140625" style="60" customWidth="1"/>
    <col min="9230" max="9472" width="11.42578125" style="60"/>
    <col min="9473" max="9473" width="3.5703125" style="60" customWidth="1"/>
    <col min="9474" max="9474" width="24.5703125" style="60" customWidth="1"/>
    <col min="9475" max="9475" width="0" style="60" hidden="1" customWidth="1"/>
    <col min="9476" max="9476" width="6.42578125" style="60" customWidth="1"/>
    <col min="9477" max="9477" width="12.42578125" style="60" customWidth="1"/>
    <col min="9478" max="9478" width="17.140625" style="60" customWidth="1"/>
    <col min="9479" max="9479" width="24.5703125" style="60" customWidth="1"/>
    <col min="9480" max="9480" width="11.42578125" style="60" customWidth="1"/>
    <col min="9481" max="9481" width="16.42578125" style="60" customWidth="1"/>
    <col min="9482" max="9482" width="30.140625" style="60" customWidth="1"/>
    <col min="9483" max="9483" width="17.5703125" style="60" customWidth="1"/>
    <col min="9484" max="9485" width="24.140625" style="60" customWidth="1"/>
    <col min="9486" max="9728" width="11.42578125" style="60"/>
    <col min="9729" max="9729" width="3.5703125" style="60" customWidth="1"/>
    <col min="9730" max="9730" width="24.5703125" style="60" customWidth="1"/>
    <col min="9731" max="9731" width="0" style="60" hidden="1" customWidth="1"/>
    <col min="9732" max="9732" width="6.42578125" style="60" customWidth="1"/>
    <col min="9733" max="9733" width="12.42578125" style="60" customWidth="1"/>
    <col min="9734" max="9734" width="17.140625" style="60" customWidth="1"/>
    <col min="9735" max="9735" width="24.5703125" style="60" customWidth="1"/>
    <col min="9736" max="9736" width="11.42578125" style="60" customWidth="1"/>
    <col min="9737" max="9737" width="16.42578125" style="60" customWidth="1"/>
    <col min="9738" max="9738" width="30.140625" style="60" customWidth="1"/>
    <col min="9739" max="9739" width="17.5703125" style="60" customWidth="1"/>
    <col min="9740" max="9741" width="24.140625" style="60" customWidth="1"/>
    <col min="9742" max="9984" width="11.42578125" style="60"/>
    <col min="9985" max="9985" width="3.5703125" style="60" customWidth="1"/>
    <col min="9986" max="9986" width="24.5703125" style="60" customWidth="1"/>
    <col min="9987" max="9987" width="0" style="60" hidden="1" customWidth="1"/>
    <col min="9988" max="9988" width="6.42578125" style="60" customWidth="1"/>
    <col min="9989" max="9989" width="12.42578125" style="60" customWidth="1"/>
    <col min="9990" max="9990" width="17.140625" style="60" customWidth="1"/>
    <col min="9991" max="9991" width="24.5703125" style="60" customWidth="1"/>
    <col min="9992" max="9992" width="11.42578125" style="60" customWidth="1"/>
    <col min="9993" max="9993" width="16.42578125" style="60" customWidth="1"/>
    <col min="9994" max="9994" width="30.140625" style="60" customWidth="1"/>
    <col min="9995" max="9995" width="17.5703125" style="60" customWidth="1"/>
    <col min="9996" max="9997" width="24.140625" style="60" customWidth="1"/>
    <col min="9998" max="10240" width="11.42578125" style="60"/>
    <col min="10241" max="10241" width="3.5703125" style="60" customWidth="1"/>
    <col min="10242" max="10242" width="24.5703125" style="60" customWidth="1"/>
    <col min="10243" max="10243" width="0" style="60" hidden="1" customWidth="1"/>
    <col min="10244" max="10244" width="6.42578125" style="60" customWidth="1"/>
    <col min="10245" max="10245" width="12.42578125" style="60" customWidth="1"/>
    <col min="10246" max="10246" width="17.140625" style="60" customWidth="1"/>
    <col min="10247" max="10247" width="24.5703125" style="60" customWidth="1"/>
    <col min="10248" max="10248" width="11.42578125" style="60" customWidth="1"/>
    <col min="10249" max="10249" width="16.42578125" style="60" customWidth="1"/>
    <col min="10250" max="10250" width="30.140625" style="60" customWidth="1"/>
    <col min="10251" max="10251" width="17.5703125" style="60" customWidth="1"/>
    <col min="10252" max="10253" width="24.140625" style="60" customWidth="1"/>
    <col min="10254" max="10496" width="11.42578125" style="60"/>
    <col min="10497" max="10497" width="3.5703125" style="60" customWidth="1"/>
    <col min="10498" max="10498" width="24.5703125" style="60" customWidth="1"/>
    <col min="10499" max="10499" width="0" style="60" hidden="1" customWidth="1"/>
    <col min="10500" max="10500" width="6.42578125" style="60" customWidth="1"/>
    <col min="10501" max="10501" width="12.42578125" style="60" customWidth="1"/>
    <col min="10502" max="10502" width="17.140625" style="60" customWidth="1"/>
    <col min="10503" max="10503" width="24.5703125" style="60" customWidth="1"/>
    <col min="10504" max="10504" width="11.42578125" style="60" customWidth="1"/>
    <col min="10505" max="10505" width="16.42578125" style="60" customWidth="1"/>
    <col min="10506" max="10506" width="30.140625" style="60" customWidth="1"/>
    <col min="10507" max="10507" width="17.5703125" style="60" customWidth="1"/>
    <col min="10508" max="10509" width="24.140625" style="60" customWidth="1"/>
    <col min="10510" max="10752" width="11.42578125" style="60"/>
    <col min="10753" max="10753" width="3.5703125" style="60" customWidth="1"/>
    <col min="10754" max="10754" width="24.5703125" style="60" customWidth="1"/>
    <col min="10755" max="10755" width="0" style="60" hidden="1" customWidth="1"/>
    <col min="10756" max="10756" width="6.42578125" style="60" customWidth="1"/>
    <col min="10757" max="10757" width="12.42578125" style="60" customWidth="1"/>
    <col min="10758" max="10758" width="17.140625" style="60" customWidth="1"/>
    <col min="10759" max="10759" width="24.5703125" style="60" customWidth="1"/>
    <col min="10760" max="10760" width="11.42578125" style="60" customWidth="1"/>
    <col min="10761" max="10761" width="16.42578125" style="60" customWidth="1"/>
    <col min="10762" max="10762" width="30.140625" style="60" customWidth="1"/>
    <col min="10763" max="10763" width="17.5703125" style="60" customWidth="1"/>
    <col min="10764" max="10765" width="24.140625" style="60" customWidth="1"/>
    <col min="10766" max="11008" width="11.42578125" style="60"/>
    <col min="11009" max="11009" width="3.5703125" style="60" customWidth="1"/>
    <col min="11010" max="11010" width="24.5703125" style="60" customWidth="1"/>
    <col min="11011" max="11011" width="0" style="60" hidden="1" customWidth="1"/>
    <col min="11012" max="11012" width="6.42578125" style="60" customWidth="1"/>
    <col min="11013" max="11013" width="12.42578125" style="60" customWidth="1"/>
    <col min="11014" max="11014" width="17.140625" style="60" customWidth="1"/>
    <col min="11015" max="11015" width="24.5703125" style="60" customWidth="1"/>
    <col min="11016" max="11016" width="11.42578125" style="60" customWidth="1"/>
    <col min="11017" max="11017" width="16.42578125" style="60" customWidth="1"/>
    <col min="11018" max="11018" width="30.140625" style="60" customWidth="1"/>
    <col min="11019" max="11019" width="17.5703125" style="60" customWidth="1"/>
    <col min="11020" max="11021" width="24.140625" style="60" customWidth="1"/>
    <col min="11022" max="11264" width="11.42578125" style="60"/>
    <col min="11265" max="11265" width="3.5703125" style="60" customWidth="1"/>
    <col min="11266" max="11266" width="24.5703125" style="60" customWidth="1"/>
    <col min="11267" max="11267" width="0" style="60" hidden="1" customWidth="1"/>
    <col min="11268" max="11268" width="6.42578125" style="60" customWidth="1"/>
    <col min="11269" max="11269" width="12.42578125" style="60" customWidth="1"/>
    <col min="11270" max="11270" width="17.140625" style="60" customWidth="1"/>
    <col min="11271" max="11271" width="24.5703125" style="60" customWidth="1"/>
    <col min="11272" max="11272" width="11.42578125" style="60" customWidth="1"/>
    <col min="11273" max="11273" width="16.42578125" style="60" customWidth="1"/>
    <col min="11274" max="11274" width="30.140625" style="60" customWidth="1"/>
    <col min="11275" max="11275" width="17.5703125" style="60" customWidth="1"/>
    <col min="11276" max="11277" width="24.140625" style="60" customWidth="1"/>
    <col min="11278" max="11520" width="11.42578125" style="60"/>
    <col min="11521" max="11521" width="3.5703125" style="60" customWidth="1"/>
    <col min="11522" max="11522" width="24.5703125" style="60" customWidth="1"/>
    <col min="11523" max="11523" width="0" style="60" hidden="1" customWidth="1"/>
    <col min="11524" max="11524" width="6.42578125" style="60" customWidth="1"/>
    <col min="11525" max="11525" width="12.42578125" style="60" customWidth="1"/>
    <col min="11526" max="11526" width="17.140625" style="60" customWidth="1"/>
    <col min="11527" max="11527" width="24.5703125" style="60" customWidth="1"/>
    <col min="11528" max="11528" width="11.42578125" style="60" customWidth="1"/>
    <col min="11529" max="11529" width="16.42578125" style="60" customWidth="1"/>
    <col min="11530" max="11530" width="30.140625" style="60" customWidth="1"/>
    <col min="11531" max="11531" width="17.5703125" style="60" customWidth="1"/>
    <col min="11532" max="11533" width="24.140625" style="60" customWidth="1"/>
    <col min="11534" max="11776" width="11.42578125" style="60"/>
    <col min="11777" max="11777" width="3.5703125" style="60" customWidth="1"/>
    <col min="11778" max="11778" width="24.5703125" style="60" customWidth="1"/>
    <col min="11779" max="11779" width="0" style="60" hidden="1" customWidth="1"/>
    <col min="11780" max="11780" width="6.42578125" style="60" customWidth="1"/>
    <col min="11781" max="11781" width="12.42578125" style="60" customWidth="1"/>
    <col min="11782" max="11782" width="17.140625" style="60" customWidth="1"/>
    <col min="11783" max="11783" width="24.5703125" style="60" customWidth="1"/>
    <col min="11784" max="11784" width="11.42578125" style="60" customWidth="1"/>
    <col min="11785" max="11785" width="16.42578125" style="60" customWidth="1"/>
    <col min="11786" max="11786" width="30.140625" style="60" customWidth="1"/>
    <col min="11787" max="11787" width="17.5703125" style="60" customWidth="1"/>
    <col min="11788" max="11789" width="24.140625" style="60" customWidth="1"/>
    <col min="11790" max="12032" width="11.42578125" style="60"/>
    <col min="12033" max="12033" width="3.5703125" style="60" customWidth="1"/>
    <col min="12034" max="12034" width="24.5703125" style="60" customWidth="1"/>
    <col min="12035" max="12035" width="0" style="60" hidden="1" customWidth="1"/>
    <col min="12036" max="12036" width="6.42578125" style="60" customWidth="1"/>
    <col min="12037" max="12037" width="12.42578125" style="60" customWidth="1"/>
    <col min="12038" max="12038" width="17.140625" style="60" customWidth="1"/>
    <col min="12039" max="12039" width="24.5703125" style="60" customWidth="1"/>
    <col min="12040" max="12040" width="11.42578125" style="60" customWidth="1"/>
    <col min="12041" max="12041" width="16.42578125" style="60" customWidth="1"/>
    <col min="12042" max="12042" width="30.140625" style="60" customWidth="1"/>
    <col min="12043" max="12043" width="17.5703125" style="60" customWidth="1"/>
    <col min="12044" max="12045" width="24.140625" style="60" customWidth="1"/>
    <col min="12046" max="12288" width="11.42578125" style="60"/>
    <col min="12289" max="12289" width="3.5703125" style="60" customWidth="1"/>
    <col min="12290" max="12290" width="24.5703125" style="60" customWidth="1"/>
    <col min="12291" max="12291" width="0" style="60" hidden="1" customWidth="1"/>
    <col min="12292" max="12292" width="6.42578125" style="60" customWidth="1"/>
    <col min="12293" max="12293" width="12.42578125" style="60" customWidth="1"/>
    <col min="12294" max="12294" width="17.140625" style="60" customWidth="1"/>
    <col min="12295" max="12295" width="24.5703125" style="60" customWidth="1"/>
    <col min="12296" max="12296" width="11.42578125" style="60" customWidth="1"/>
    <col min="12297" max="12297" width="16.42578125" style="60" customWidth="1"/>
    <col min="12298" max="12298" width="30.140625" style="60" customWidth="1"/>
    <col min="12299" max="12299" width="17.5703125" style="60" customWidth="1"/>
    <col min="12300" max="12301" width="24.140625" style="60" customWidth="1"/>
    <col min="12302" max="12544" width="11.42578125" style="60"/>
    <col min="12545" max="12545" width="3.5703125" style="60" customWidth="1"/>
    <col min="12546" max="12546" width="24.5703125" style="60" customWidth="1"/>
    <col min="12547" max="12547" width="0" style="60" hidden="1" customWidth="1"/>
    <col min="12548" max="12548" width="6.42578125" style="60" customWidth="1"/>
    <col min="12549" max="12549" width="12.42578125" style="60" customWidth="1"/>
    <col min="12550" max="12550" width="17.140625" style="60" customWidth="1"/>
    <col min="12551" max="12551" width="24.5703125" style="60" customWidth="1"/>
    <col min="12552" max="12552" width="11.42578125" style="60" customWidth="1"/>
    <col min="12553" max="12553" width="16.42578125" style="60" customWidth="1"/>
    <col min="12554" max="12554" width="30.140625" style="60" customWidth="1"/>
    <col min="12555" max="12555" width="17.5703125" style="60" customWidth="1"/>
    <col min="12556" max="12557" width="24.140625" style="60" customWidth="1"/>
    <col min="12558" max="12800" width="11.42578125" style="60"/>
    <col min="12801" max="12801" width="3.5703125" style="60" customWidth="1"/>
    <col min="12802" max="12802" width="24.5703125" style="60" customWidth="1"/>
    <col min="12803" max="12803" width="0" style="60" hidden="1" customWidth="1"/>
    <col min="12804" max="12804" width="6.42578125" style="60" customWidth="1"/>
    <col min="12805" max="12805" width="12.42578125" style="60" customWidth="1"/>
    <col min="12806" max="12806" width="17.140625" style="60" customWidth="1"/>
    <col min="12807" max="12807" width="24.5703125" style="60" customWidth="1"/>
    <col min="12808" max="12808" width="11.42578125" style="60" customWidth="1"/>
    <col min="12809" max="12809" width="16.42578125" style="60" customWidth="1"/>
    <col min="12810" max="12810" width="30.140625" style="60" customWidth="1"/>
    <col min="12811" max="12811" width="17.5703125" style="60" customWidth="1"/>
    <col min="12812" max="12813" width="24.140625" style="60" customWidth="1"/>
    <col min="12814" max="13056" width="11.42578125" style="60"/>
    <col min="13057" max="13057" width="3.5703125" style="60" customWidth="1"/>
    <col min="13058" max="13058" width="24.5703125" style="60" customWidth="1"/>
    <col min="13059" max="13059" width="0" style="60" hidden="1" customWidth="1"/>
    <col min="13060" max="13060" width="6.42578125" style="60" customWidth="1"/>
    <col min="13061" max="13061" width="12.42578125" style="60" customWidth="1"/>
    <col min="13062" max="13062" width="17.140625" style="60" customWidth="1"/>
    <col min="13063" max="13063" width="24.5703125" style="60" customWidth="1"/>
    <col min="13064" max="13064" width="11.42578125" style="60" customWidth="1"/>
    <col min="13065" max="13065" width="16.42578125" style="60" customWidth="1"/>
    <col min="13066" max="13066" width="30.140625" style="60" customWidth="1"/>
    <col min="13067" max="13067" width="17.5703125" style="60" customWidth="1"/>
    <col min="13068" max="13069" width="24.140625" style="60" customWidth="1"/>
    <col min="13070" max="13312" width="11.42578125" style="60"/>
    <col min="13313" max="13313" width="3.5703125" style="60" customWidth="1"/>
    <col min="13314" max="13314" width="24.5703125" style="60" customWidth="1"/>
    <col min="13315" max="13315" width="0" style="60" hidden="1" customWidth="1"/>
    <col min="13316" max="13316" width="6.42578125" style="60" customWidth="1"/>
    <col min="13317" max="13317" width="12.42578125" style="60" customWidth="1"/>
    <col min="13318" max="13318" width="17.140625" style="60" customWidth="1"/>
    <col min="13319" max="13319" width="24.5703125" style="60" customWidth="1"/>
    <col min="13320" max="13320" width="11.42578125" style="60" customWidth="1"/>
    <col min="13321" max="13321" width="16.42578125" style="60" customWidth="1"/>
    <col min="13322" max="13322" width="30.140625" style="60" customWidth="1"/>
    <col min="13323" max="13323" width="17.5703125" style="60" customWidth="1"/>
    <col min="13324" max="13325" width="24.140625" style="60" customWidth="1"/>
    <col min="13326" max="13568" width="11.42578125" style="60"/>
    <col min="13569" max="13569" width="3.5703125" style="60" customWidth="1"/>
    <col min="13570" max="13570" width="24.5703125" style="60" customWidth="1"/>
    <col min="13571" max="13571" width="0" style="60" hidden="1" customWidth="1"/>
    <col min="13572" max="13572" width="6.42578125" style="60" customWidth="1"/>
    <col min="13573" max="13573" width="12.42578125" style="60" customWidth="1"/>
    <col min="13574" max="13574" width="17.140625" style="60" customWidth="1"/>
    <col min="13575" max="13575" width="24.5703125" style="60" customWidth="1"/>
    <col min="13576" max="13576" width="11.42578125" style="60" customWidth="1"/>
    <col min="13577" max="13577" width="16.42578125" style="60" customWidth="1"/>
    <col min="13578" max="13578" width="30.140625" style="60" customWidth="1"/>
    <col min="13579" max="13579" width="17.5703125" style="60" customWidth="1"/>
    <col min="13580" max="13581" width="24.140625" style="60" customWidth="1"/>
    <col min="13582" max="13824" width="11.42578125" style="60"/>
    <col min="13825" max="13825" width="3.5703125" style="60" customWidth="1"/>
    <col min="13826" max="13826" width="24.5703125" style="60" customWidth="1"/>
    <col min="13827" max="13827" width="0" style="60" hidden="1" customWidth="1"/>
    <col min="13828" max="13828" width="6.42578125" style="60" customWidth="1"/>
    <col min="13829" max="13829" width="12.42578125" style="60" customWidth="1"/>
    <col min="13830" max="13830" width="17.140625" style="60" customWidth="1"/>
    <col min="13831" max="13831" width="24.5703125" style="60" customWidth="1"/>
    <col min="13832" max="13832" width="11.42578125" style="60" customWidth="1"/>
    <col min="13833" max="13833" width="16.42578125" style="60" customWidth="1"/>
    <col min="13834" max="13834" width="30.140625" style="60" customWidth="1"/>
    <col min="13835" max="13835" width="17.5703125" style="60" customWidth="1"/>
    <col min="13836" max="13837" width="24.140625" style="60" customWidth="1"/>
    <col min="13838" max="14080" width="11.42578125" style="60"/>
    <col min="14081" max="14081" width="3.5703125" style="60" customWidth="1"/>
    <col min="14082" max="14082" width="24.5703125" style="60" customWidth="1"/>
    <col min="14083" max="14083" width="0" style="60" hidden="1" customWidth="1"/>
    <col min="14084" max="14084" width="6.42578125" style="60" customWidth="1"/>
    <col min="14085" max="14085" width="12.42578125" style="60" customWidth="1"/>
    <col min="14086" max="14086" width="17.140625" style="60" customWidth="1"/>
    <col min="14087" max="14087" width="24.5703125" style="60" customWidth="1"/>
    <col min="14088" max="14088" width="11.42578125" style="60" customWidth="1"/>
    <col min="14089" max="14089" width="16.42578125" style="60" customWidth="1"/>
    <col min="14090" max="14090" width="30.140625" style="60" customWidth="1"/>
    <col min="14091" max="14091" width="17.5703125" style="60" customWidth="1"/>
    <col min="14092" max="14093" width="24.140625" style="60" customWidth="1"/>
    <col min="14094" max="14336" width="11.42578125" style="60"/>
    <col min="14337" max="14337" width="3.5703125" style="60" customWidth="1"/>
    <col min="14338" max="14338" width="24.5703125" style="60" customWidth="1"/>
    <col min="14339" max="14339" width="0" style="60" hidden="1" customWidth="1"/>
    <col min="14340" max="14340" width="6.42578125" style="60" customWidth="1"/>
    <col min="14341" max="14341" width="12.42578125" style="60" customWidth="1"/>
    <col min="14342" max="14342" width="17.140625" style="60" customWidth="1"/>
    <col min="14343" max="14343" width="24.5703125" style="60" customWidth="1"/>
    <col min="14344" max="14344" width="11.42578125" style="60" customWidth="1"/>
    <col min="14345" max="14345" width="16.42578125" style="60" customWidth="1"/>
    <col min="14346" max="14346" width="30.140625" style="60" customWidth="1"/>
    <col min="14347" max="14347" width="17.5703125" style="60" customWidth="1"/>
    <col min="14348" max="14349" width="24.140625" style="60" customWidth="1"/>
    <col min="14350" max="14592" width="11.42578125" style="60"/>
    <col min="14593" max="14593" width="3.5703125" style="60" customWidth="1"/>
    <col min="14594" max="14594" width="24.5703125" style="60" customWidth="1"/>
    <col min="14595" max="14595" width="0" style="60" hidden="1" customWidth="1"/>
    <col min="14596" max="14596" width="6.42578125" style="60" customWidth="1"/>
    <col min="14597" max="14597" width="12.42578125" style="60" customWidth="1"/>
    <col min="14598" max="14598" width="17.140625" style="60" customWidth="1"/>
    <col min="14599" max="14599" width="24.5703125" style="60" customWidth="1"/>
    <col min="14600" max="14600" width="11.42578125" style="60" customWidth="1"/>
    <col min="14601" max="14601" width="16.42578125" style="60" customWidth="1"/>
    <col min="14602" max="14602" width="30.140625" style="60" customWidth="1"/>
    <col min="14603" max="14603" width="17.5703125" style="60" customWidth="1"/>
    <col min="14604" max="14605" width="24.140625" style="60" customWidth="1"/>
    <col min="14606" max="14848" width="11.42578125" style="60"/>
    <col min="14849" max="14849" width="3.5703125" style="60" customWidth="1"/>
    <col min="14850" max="14850" width="24.5703125" style="60" customWidth="1"/>
    <col min="14851" max="14851" width="0" style="60" hidden="1" customWidth="1"/>
    <col min="14852" max="14852" width="6.42578125" style="60" customWidth="1"/>
    <col min="14853" max="14853" width="12.42578125" style="60" customWidth="1"/>
    <col min="14854" max="14854" width="17.140625" style="60" customWidth="1"/>
    <col min="14855" max="14855" width="24.5703125" style="60" customWidth="1"/>
    <col min="14856" max="14856" width="11.42578125" style="60" customWidth="1"/>
    <col min="14857" max="14857" width="16.42578125" style="60" customWidth="1"/>
    <col min="14858" max="14858" width="30.140625" style="60" customWidth="1"/>
    <col min="14859" max="14859" width="17.5703125" style="60" customWidth="1"/>
    <col min="14860" max="14861" width="24.140625" style="60" customWidth="1"/>
    <col min="14862" max="15104" width="11.42578125" style="60"/>
    <col min="15105" max="15105" width="3.5703125" style="60" customWidth="1"/>
    <col min="15106" max="15106" width="24.5703125" style="60" customWidth="1"/>
    <col min="15107" max="15107" width="0" style="60" hidden="1" customWidth="1"/>
    <col min="15108" max="15108" width="6.42578125" style="60" customWidth="1"/>
    <col min="15109" max="15109" width="12.42578125" style="60" customWidth="1"/>
    <col min="15110" max="15110" width="17.140625" style="60" customWidth="1"/>
    <col min="15111" max="15111" width="24.5703125" style="60" customWidth="1"/>
    <col min="15112" max="15112" width="11.42578125" style="60" customWidth="1"/>
    <col min="15113" max="15113" width="16.42578125" style="60" customWidth="1"/>
    <col min="15114" max="15114" width="30.140625" style="60" customWidth="1"/>
    <col min="15115" max="15115" width="17.5703125" style="60" customWidth="1"/>
    <col min="15116" max="15117" width="24.140625" style="60" customWidth="1"/>
    <col min="15118" max="15360" width="11.42578125" style="60"/>
    <col min="15361" max="15361" width="3.5703125" style="60" customWidth="1"/>
    <col min="15362" max="15362" width="24.5703125" style="60" customWidth="1"/>
    <col min="15363" max="15363" width="0" style="60" hidden="1" customWidth="1"/>
    <col min="15364" max="15364" width="6.42578125" style="60" customWidth="1"/>
    <col min="15365" max="15365" width="12.42578125" style="60" customWidth="1"/>
    <col min="15366" max="15366" width="17.140625" style="60" customWidth="1"/>
    <col min="15367" max="15367" width="24.5703125" style="60" customWidth="1"/>
    <col min="15368" max="15368" width="11.42578125" style="60" customWidth="1"/>
    <col min="15369" max="15369" width="16.42578125" style="60" customWidth="1"/>
    <col min="15370" max="15370" width="30.140625" style="60" customWidth="1"/>
    <col min="15371" max="15371" width="17.5703125" style="60" customWidth="1"/>
    <col min="15372" max="15373" width="24.140625" style="60" customWidth="1"/>
    <col min="15374" max="15616" width="11.42578125" style="60"/>
    <col min="15617" max="15617" width="3.5703125" style="60" customWidth="1"/>
    <col min="15618" max="15618" width="24.5703125" style="60" customWidth="1"/>
    <col min="15619" max="15619" width="0" style="60" hidden="1" customWidth="1"/>
    <col min="15620" max="15620" width="6.42578125" style="60" customWidth="1"/>
    <col min="15621" max="15621" width="12.42578125" style="60" customWidth="1"/>
    <col min="15622" max="15622" width="17.140625" style="60" customWidth="1"/>
    <col min="15623" max="15623" width="24.5703125" style="60" customWidth="1"/>
    <col min="15624" max="15624" width="11.42578125" style="60" customWidth="1"/>
    <col min="15625" max="15625" width="16.42578125" style="60" customWidth="1"/>
    <col min="15626" max="15626" width="30.140625" style="60" customWidth="1"/>
    <col min="15627" max="15627" width="17.5703125" style="60" customWidth="1"/>
    <col min="15628" max="15629" width="24.140625" style="60" customWidth="1"/>
    <col min="15630" max="15872" width="11.42578125" style="60"/>
    <col min="15873" max="15873" width="3.5703125" style="60" customWidth="1"/>
    <col min="15874" max="15874" width="24.5703125" style="60" customWidth="1"/>
    <col min="15875" max="15875" width="0" style="60" hidden="1" customWidth="1"/>
    <col min="15876" max="15876" width="6.42578125" style="60" customWidth="1"/>
    <col min="15877" max="15877" width="12.42578125" style="60" customWidth="1"/>
    <col min="15878" max="15878" width="17.140625" style="60" customWidth="1"/>
    <col min="15879" max="15879" width="24.5703125" style="60" customWidth="1"/>
    <col min="15880" max="15880" width="11.42578125" style="60" customWidth="1"/>
    <col min="15881" max="15881" width="16.42578125" style="60" customWidth="1"/>
    <col min="15882" max="15882" width="30.140625" style="60" customWidth="1"/>
    <col min="15883" max="15883" width="17.5703125" style="60" customWidth="1"/>
    <col min="15884" max="15885" width="24.140625" style="60" customWidth="1"/>
    <col min="15886" max="16128" width="11.42578125" style="60"/>
    <col min="16129" max="16129" width="3.5703125" style="60" customWidth="1"/>
    <col min="16130" max="16130" width="24.5703125" style="60" customWidth="1"/>
    <col min="16131" max="16131" width="0" style="60" hidden="1" customWidth="1"/>
    <col min="16132" max="16132" width="6.42578125" style="60" customWidth="1"/>
    <col min="16133" max="16133" width="12.42578125" style="60" customWidth="1"/>
    <col min="16134" max="16134" width="17.140625" style="60" customWidth="1"/>
    <col min="16135" max="16135" width="24.5703125" style="60" customWidth="1"/>
    <col min="16136" max="16136" width="11.42578125" style="60" customWidth="1"/>
    <col min="16137" max="16137" width="16.42578125" style="60" customWidth="1"/>
    <col min="16138" max="16138" width="30.140625" style="60" customWidth="1"/>
    <col min="16139" max="16139" width="17.5703125" style="60" customWidth="1"/>
    <col min="16140" max="16141" width="24.140625" style="60" customWidth="1"/>
    <col min="16142" max="16384" width="11.42578125" style="60"/>
  </cols>
  <sheetData>
    <row r="1" spans="1:17" s="392" customFormat="1" ht="57" customHeight="1">
      <c r="A1" s="648" t="s">
        <v>238</v>
      </c>
      <c r="B1" s="649"/>
      <c r="C1" s="649"/>
      <c r="D1" s="649"/>
      <c r="E1" s="649"/>
      <c r="F1" s="649"/>
      <c r="G1" s="649"/>
      <c r="H1" s="649"/>
      <c r="I1" s="649"/>
      <c r="J1" s="649"/>
      <c r="K1" s="649"/>
      <c r="L1" s="649"/>
      <c r="M1" s="394"/>
      <c r="N1" s="394"/>
      <c r="O1" s="394"/>
      <c r="P1" s="394"/>
      <c r="Q1" s="394"/>
    </row>
    <row r="2" spans="1:17" s="392" customFormat="1">
      <c r="A2" s="455" t="s">
        <v>225</v>
      </c>
      <c r="B2" s="456"/>
      <c r="C2" s="457"/>
      <c r="D2" s="458"/>
      <c r="E2" s="459"/>
      <c r="F2" s="459"/>
      <c r="G2" s="456"/>
      <c r="H2" s="460"/>
      <c r="I2" s="461"/>
      <c r="J2" s="462"/>
      <c r="K2" s="461"/>
      <c r="L2" s="397"/>
      <c r="M2" s="394"/>
      <c r="N2" s="394"/>
      <c r="O2" s="394"/>
      <c r="P2" s="394"/>
      <c r="Q2" s="394"/>
    </row>
    <row r="3" spans="1:17" s="392" customFormat="1">
      <c r="A3" s="455"/>
      <c r="B3" s="456"/>
      <c r="C3" s="457"/>
      <c r="D3" s="458"/>
      <c r="E3" s="459"/>
      <c r="F3" s="459"/>
      <c r="G3" s="456"/>
      <c r="H3" s="460"/>
      <c r="I3" s="461"/>
      <c r="J3" s="462"/>
      <c r="K3" s="461"/>
      <c r="L3" s="397"/>
      <c r="M3" s="394"/>
      <c r="N3" s="394"/>
      <c r="O3" s="394"/>
      <c r="P3" s="394"/>
      <c r="Q3" s="394"/>
    </row>
    <row r="4" spans="1:17" s="392" customFormat="1">
      <c r="A4" s="463"/>
      <c r="B4" s="456"/>
      <c r="C4" s="457"/>
      <c r="D4" s="458"/>
      <c r="E4" s="459"/>
      <c r="F4" s="459"/>
      <c r="G4" s="456"/>
      <c r="H4" s="460"/>
      <c r="I4" s="461"/>
      <c r="J4" s="462"/>
      <c r="K4" s="461"/>
      <c r="L4" s="397"/>
      <c r="M4" s="394"/>
      <c r="N4" s="394"/>
      <c r="O4" s="394"/>
      <c r="P4" s="394"/>
      <c r="Q4" s="394"/>
    </row>
    <row r="5" spans="1:17" s="393" customFormat="1" ht="51" customHeight="1">
      <c r="A5" s="464" t="s">
        <v>169</v>
      </c>
      <c r="B5" s="481" t="s">
        <v>241</v>
      </c>
      <c r="C5" s="482" t="s">
        <v>170</v>
      </c>
      <c r="D5" s="483" t="s">
        <v>171</v>
      </c>
      <c r="E5" s="482" t="s">
        <v>172</v>
      </c>
      <c r="F5" s="482" t="s">
        <v>173</v>
      </c>
      <c r="G5" s="481" t="s">
        <v>227</v>
      </c>
      <c r="H5" s="481" t="s">
        <v>233</v>
      </c>
      <c r="I5" s="481" t="s">
        <v>228</v>
      </c>
      <c r="M5" s="466"/>
      <c r="N5" s="460"/>
      <c r="O5" s="460"/>
      <c r="P5" s="460"/>
      <c r="Q5" s="460"/>
    </row>
    <row r="6" spans="1:17" s="392" customFormat="1" ht="67.5">
      <c r="A6" s="465">
        <v>1</v>
      </c>
      <c r="B6" s="477" t="s">
        <v>231</v>
      </c>
      <c r="C6" s="478" t="s">
        <v>174</v>
      </c>
      <c r="D6" s="479">
        <v>1309</v>
      </c>
      <c r="E6" s="480" t="s">
        <v>175</v>
      </c>
      <c r="F6" s="477" t="s">
        <v>226</v>
      </c>
      <c r="G6" s="484" t="s">
        <v>229</v>
      </c>
      <c r="H6" s="478" t="s">
        <v>243</v>
      </c>
      <c r="I6" s="478" t="s">
        <v>230</v>
      </c>
      <c r="M6" s="394"/>
      <c r="N6" s="394"/>
      <c r="O6" s="394"/>
      <c r="P6" s="394"/>
      <c r="Q6" s="394"/>
    </row>
    <row r="7" spans="1:17" s="392" customFormat="1" ht="75" customHeight="1">
      <c r="A7" s="465">
        <v>2</v>
      </c>
      <c r="B7" s="477" t="s">
        <v>239</v>
      </c>
      <c r="C7" s="478" t="s">
        <v>174</v>
      </c>
      <c r="D7" s="479">
        <v>4109</v>
      </c>
      <c r="E7" s="480" t="s">
        <v>176</v>
      </c>
      <c r="F7" s="477" t="s">
        <v>232</v>
      </c>
      <c r="G7" s="477" t="s">
        <v>242</v>
      </c>
      <c r="H7" s="478" t="s">
        <v>244</v>
      </c>
      <c r="I7" s="478" t="s">
        <v>240</v>
      </c>
      <c r="M7" s="394"/>
      <c r="N7" s="394"/>
      <c r="O7" s="394"/>
      <c r="P7" s="394"/>
      <c r="Q7" s="394"/>
    </row>
    <row r="8" spans="1:17" s="392" customFormat="1" ht="78" customHeight="1">
      <c r="A8" s="465">
        <v>3</v>
      </c>
      <c r="B8" s="477" t="s">
        <v>234</v>
      </c>
      <c r="C8" s="477"/>
      <c r="D8" s="479">
        <v>9111</v>
      </c>
      <c r="E8" s="480" t="s">
        <v>177</v>
      </c>
      <c r="F8" s="477" t="s">
        <v>235</v>
      </c>
      <c r="G8" s="485" t="s">
        <v>236</v>
      </c>
      <c r="H8" s="478" t="s">
        <v>245</v>
      </c>
      <c r="I8" s="478" t="s">
        <v>237</v>
      </c>
      <c r="M8" s="394"/>
      <c r="N8" s="394"/>
      <c r="O8" s="394"/>
      <c r="P8" s="394"/>
      <c r="Q8" s="394"/>
    </row>
    <row r="9" spans="1:17" s="392" customFormat="1">
      <c r="A9" s="63"/>
      <c r="B9" s="66"/>
      <c r="C9" s="65"/>
      <c r="D9" s="61"/>
      <c r="E9" s="62"/>
      <c r="F9" s="62"/>
      <c r="G9" s="66"/>
      <c r="H9" s="63"/>
      <c r="I9" s="64"/>
      <c r="J9" s="65"/>
      <c r="K9" s="64"/>
      <c r="L9" s="66"/>
      <c r="M9" s="60"/>
      <c r="N9" s="60"/>
      <c r="O9" s="60"/>
      <c r="P9" s="60"/>
      <c r="Q9" s="60"/>
    </row>
    <row r="10" spans="1:17" s="392" customFormat="1">
      <c r="A10" s="63"/>
      <c r="B10" s="66"/>
      <c r="C10" s="65"/>
      <c r="D10" s="61"/>
      <c r="E10" s="62"/>
      <c r="F10" s="62"/>
      <c r="G10" s="66"/>
      <c r="H10" s="63"/>
      <c r="I10" s="64"/>
      <c r="J10" s="65"/>
      <c r="K10" s="64"/>
      <c r="L10" s="66"/>
      <c r="M10" s="60"/>
      <c r="N10" s="60"/>
      <c r="O10" s="60"/>
      <c r="P10" s="60"/>
      <c r="Q10" s="60"/>
    </row>
    <row r="11" spans="1:17" s="392" customFormat="1">
      <c r="A11" s="63"/>
      <c r="B11" s="66"/>
      <c r="C11" s="65"/>
      <c r="D11" s="61"/>
      <c r="E11" s="62"/>
      <c r="F11" s="62"/>
      <c r="G11" s="66"/>
      <c r="H11" s="63"/>
      <c r="I11" s="64"/>
      <c r="J11" s="65"/>
      <c r="K11" s="64"/>
      <c r="L11" s="66"/>
      <c r="M11" s="60"/>
      <c r="N11" s="60"/>
      <c r="O11" s="60"/>
      <c r="P11" s="60"/>
      <c r="Q11" s="60"/>
    </row>
    <row r="12" spans="1:17" s="392" customFormat="1">
      <c r="A12" s="63"/>
      <c r="B12" s="66"/>
      <c r="C12" s="65"/>
      <c r="D12" s="61"/>
      <c r="E12" s="62"/>
      <c r="F12" s="62"/>
      <c r="G12" s="66"/>
      <c r="H12" s="63"/>
      <c r="I12" s="64"/>
      <c r="J12" s="65"/>
      <c r="K12" s="64"/>
      <c r="L12" s="66"/>
      <c r="M12" s="60"/>
      <c r="N12" s="60"/>
      <c r="O12" s="60"/>
      <c r="P12" s="60"/>
      <c r="Q12" s="60"/>
    </row>
    <row r="13" spans="1:17" s="392" customFormat="1">
      <c r="A13" s="63"/>
      <c r="B13" s="66"/>
      <c r="C13" s="65"/>
      <c r="D13" s="61"/>
      <c r="E13" s="62"/>
      <c r="F13" s="62"/>
      <c r="G13" s="66"/>
      <c r="H13" s="63"/>
      <c r="I13" s="64"/>
      <c r="J13" s="65"/>
      <c r="K13" s="64"/>
      <c r="L13" s="66"/>
      <c r="M13" s="60"/>
      <c r="N13" s="60"/>
      <c r="O13" s="60"/>
      <c r="P13" s="60"/>
      <c r="Q13" s="60"/>
    </row>
    <row r="14" spans="1:17" s="392" customFormat="1">
      <c r="A14" s="63"/>
      <c r="B14" s="66"/>
      <c r="C14" s="65"/>
      <c r="D14" s="61"/>
      <c r="E14" s="62"/>
      <c r="F14" s="62"/>
      <c r="G14" s="66"/>
      <c r="H14" s="63"/>
      <c r="I14" s="64"/>
      <c r="J14" s="65"/>
      <c r="K14" s="64"/>
      <c r="L14" s="66"/>
      <c r="M14" s="60"/>
      <c r="N14" s="60"/>
      <c r="O14" s="60"/>
      <c r="P14" s="60"/>
      <c r="Q14" s="60"/>
    </row>
    <row r="15" spans="1:17" s="392" customFormat="1">
      <c r="A15" s="63"/>
      <c r="B15" s="66"/>
      <c r="C15" s="65"/>
      <c r="D15" s="61"/>
      <c r="E15" s="62"/>
      <c r="F15" s="62"/>
      <c r="G15" s="66"/>
      <c r="H15" s="63"/>
      <c r="I15" s="64"/>
      <c r="J15" s="65"/>
      <c r="K15" s="64"/>
      <c r="L15" s="66"/>
      <c r="M15" s="60"/>
      <c r="N15" s="60"/>
      <c r="O15" s="60"/>
      <c r="P15" s="60"/>
      <c r="Q15" s="60"/>
    </row>
    <row r="16" spans="1:17" s="392" customFormat="1">
      <c r="A16" s="63"/>
      <c r="B16" s="66"/>
      <c r="C16" s="65"/>
      <c r="D16" s="61"/>
      <c r="E16" s="62"/>
      <c r="F16" s="62"/>
      <c r="G16" s="66"/>
      <c r="H16" s="63"/>
      <c r="I16" s="64"/>
      <c r="J16" s="65"/>
      <c r="K16" s="64"/>
      <c r="L16" s="66"/>
      <c r="M16" s="60"/>
      <c r="N16" s="60"/>
      <c r="O16" s="60"/>
      <c r="P16" s="60"/>
      <c r="Q16" s="60"/>
    </row>
    <row r="17" spans="1:17" s="392" customFormat="1">
      <c r="A17" s="63"/>
      <c r="B17" s="66"/>
      <c r="C17" s="65"/>
      <c r="D17" s="61"/>
      <c r="E17" s="62"/>
      <c r="F17" s="62"/>
      <c r="G17" s="66"/>
      <c r="H17" s="63"/>
      <c r="I17" s="64"/>
      <c r="J17" s="65"/>
      <c r="K17" s="64"/>
      <c r="L17" s="66"/>
      <c r="M17" s="60"/>
      <c r="N17" s="60"/>
      <c r="O17" s="60"/>
      <c r="P17" s="60"/>
      <c r="Q17" s="60"/>
    </row>
    <row r="18" spans="1:17" s="395" customFormat="1">
      <c r="A18" s="63"/>
      <c r="B18" s="66"/>
      <c r="C18" s="65"/>
      <c r="D18" s="61"/>
      <c r="E18" s="62"/>
      <c r="F18" s="62"/>
      <c r="G18" s="66"/>
      <c r="H18" s="63"/>
      <c r="I18" s="64"/>
      <c r="J18" s="65"/>
      <c r="K18" s="64"/>
      <c r="L18" s="66"/>
      <c r="M18" s="60"/>
      <c r="N18" s="60"/>
      <c r="O18" s="60"/>
      <c r="P18" s="60"/>
      <c r="Q18" s="60"/>
    </row>
    <row r="19" spans="1:17" s="395" customFormat="1">
      <c r="A19" s="63"/>
      <c r="B19" s="66"/>
      <c r="C19" s="65"/>
      <c r="D19" s="61"/>
      <c r="E19" s="62"/>
      <c r="F19" s="62"/>
      <c r="G19" s="66"/>
      <c r="H19" s="63"/>
      <c r="I19" s="64"/>
      <c r="J19" s="65"/>
      <c r="K19" s="64"/>
      <c r="L19" s="66"/>
      <c r="M19" s="60"/>
      <c r="N19" s="60"/>
      <c r="O19" s="60"/>
      <c r="P19" s="60"/>
      <c r="Q19" s="60"/>
    </row>
    <row r="20" spans="1:17" s="392" customFormat="1">
      <c r="A20" s="63"/>
      <c r="B20" s="66"/>
      <c r="C20" s="65"/>
      <c r="D20" s="61"/>
      <c r="E20" s="62"/>
      <c r="F20" s="62"/>
      <c r="G20" s="66"/>
      <c r="H20" s="63"/>
      <c r="I20" s="64"/>
      <c r="J20" s="65"/>
      <c r="K20" s="64"/>
      <c r="L20" s="66"/>
      <c r="M20" s="60"/>
      <c r="N20" s="60"/>
      <c r="O20" s="60"/>
      <c r="P20" s="60"/>
      <c r="Q20" s="60"/>
    </row>
    <row r="21" spans="1:17" s="392" customFormat="1">
      <c r="A21" s="63"/>
      <c r="B21" s="66"/>
      <c r="C21" s="65"/>
      <c r="D21" s="61"/>
      <c r="E21" s="62"/>
      <c r="F21" s="62"/>
      <c r="G21" s="66"/>
      <c r="H21" s="63"/>
      <c r="I21" s="64"/>
      <c r="J21" s="65"/>
      <c r="K21" s="64"/>
      <c r="L21" s="66"/>
      <c r="M21" s="60"/>
      <c r="N21" s="60"/>
      <c r="O21" s="60"/>
      <c r="P21" s="60"/>
      <c r="Q21" s="60"/>
    </row>
    <row r="22" spans="1:17" s="392" customFormat="1">
      <c r="A22" s="63"/>
      <c r="B22" s="66"/>
      <c r="C22" s="65"/>
      <c r="D22" s="61"/>
      <c r="E22" s="62"/>
      <c r="F22" s="62"/>
      <c r="G22" s="66"/>
      <c r="H22" s="63"/>
      <c r="I22" s="64"/>
      <c r="J22" s="65"/>
      <c r="K22" s="64"/>
      <c r="L22" s="66"/>
      <c r="M22" s="60"/>
      <c r="N22" s="60"/>
      <c r="O22" s="60"/>
      <c r="P22" s="60"/>
      <c r="Q22" s="60"/>
    </row>
    <row r="23" spans="1:17" s="392" customFormat="1">
      <c r="A23" s="63"/>
      <c r="B23" s="66"/>
      <c r="C23" s="65"/>
      <c r="D23" s="61"/>
      <c r="E23" s="62"/>
      <c r="F23" s="62"/>
      <c r="G23" s="66"/>
      <c r="H23" s="63"/>
      <c r="I23" s="64"/>
      <c r="J23" s="65"/>
      <c r="K23" s="64"/>
      <c r="L23" s="66"/>
      <c r="M23" s="60"/>
      <c r="N23" s="60"/>
      <c r="O23" s="60"/>
      <c r="P23" s="60"/>
      <c r="Q23" s="60"/>
    </row>
    <row r="24" spans="1:17" s="392" customFormat="1">
      <c r="A24" s="63"/>
      <c r="B24" s="66"/>
      <c r="C24" s="65"/>
      <c r="D24" s="61"/>
      <c r="E24" s="62"/>
      <c r="F24" s="62"/>
      <c r="G24" s="66"/>
      <c r="H24" s="63"/>
      <c r="I24" s="64"/>
      <c r="J24" s="65"/>
      <c r="K24" s="64"/>
      <c r="L24" s="66"/>
      <c r="M24" s="60"/>
      <c r="N24" s="60"/>
      <c r="O24" s="60"/>
      <c r="P24" s="60"/>
      <c r="Q24" s="60"/>
    </row>
    <row r="25" spans="1:17" s="392" customFormat="1">
      <c r="A25" s="63"/>
      <c r="B25" s="66"/>
      <c r="C25" s="65"/>
      <c r="D25" s="61"/>
      <c r="E25" s="62"/>
      <c r="F25" s="62"/>
      <c r="G25" s="66"/>
      <c r="H25" s="63"/>
      <c r="I25" s="64"/>
      <c r="J25" s="65"/>
      <c r="K25" s="64"/>
      <c r="L25" s="66"/>
      <c r="M25" s="60"/>
      <c r="N25" s="60"/>
      <c r="O25" s="60"/>
      <c r="P25" s="60"/>
      <c r="Q25" s="60"/>
    </row>
    <row r="26" spans="1:17" s="392" customFormat="1">
      <c r="A26" s="63"/>
      <c r="B26" s="66"/>
      <c r="C26" s="65"/>
      <c r="D26" s="61"/>
      <c r="E26" s="62"/>
      <c r="F26" s="62"/>
      <c r="G26" s="66"/>
      <c r="H26" s="63"/>
      <c r="I26" s="64"/>
      <c r="J26" s="65"/>
      <c r="K26" s="64"/>
      <c r="L26" s="66"/>
      <c r="M26" s="60"/>
      <c r="N26" s="60"/>
      <c r="O26" s="60"/>
      <c r="P26" s="60"/>
      <c r="Q26" s="60"/>
    </row>
    <row r="27" spans="1:17" s="392" customFormat="1">
      <c r="A27" s="63"/>
      <c r="B27" s="66"/>
      <c r="C27" s="65"/>
      <c r="D27" s="61"/>
      <c r="E27" s="62"/>
      <c r="F27" s="62"/>
      <c r="G27" s="66"/>
      <c r="H27" s="63"/>
      <c r="I27" s="64"/>
      <c r="J27" s="65"/>
      <c r="K27" s="64"/>
      <c r="L27" s="66"/>
      <c r="M27" s="60"/>
      <c r="N27" s="60"/>
      <c r="O27" s="60"/>
      <c r="P27" s="60"/>
      <c r="Q27" s="60"/>
    </row>
    <row r="28" spans="1:17" s="392" customFormat="1">
      <c r="A28" s="63"/>
      <c r="B28" s="66"/>
      <c r="C28" s="65"/>
      <c r="D28" s="61"/>
      <c r="E28" s="62"/>
      <c r="F28" s="62"/>
      <c r="G28" s="66"/>
      <c r="H28" s="63"/>
      <c r="I28" s="64"/>
      <c r="J28" s="65"/>
      <c r="K28" s="64"/>
      <c r="L28" s="66"/>
      <c r="M28" s="60"/>
      <c r="N28" s="60"/>
      <c r="O28" s="60"/>
      <c r="P28" s="60"/>
      <c r="Q28" s="60"/>
    </row>
    <row r="29" spans="1:17" s="392" customFormat="1">
      <c r="A29" s="63"/>
      <c r="B29" s="66"/>
      <c r="C29" s="65"/>
      <c r="D29" s="61"/>
      <c r="E29" s="62"/>
      <c r="F29" s="62"/>
      <c r="G29" s="66"/>
      <c r="H29" s="63"/>
      <c r="I29" s="64"/>
      <c r="J29" s="65"/>
      <c r="K29" s="64"/>
      <c r="L29" s="66"/>
      <c r="M29" s="60"/>
      <c r="N29" s="60"/>
      <c r="O29" s="60"/>
      <c r="P29" s="60"/>
      <c r="Q29" s="60"/>
    </row>
    <row r="30" spans="1:17" s="392" customFormat="1">
      <c r="A30" s="63"/>
      <c r="B30" s="66"/>
      <c r="C30" s="65"/>
      <c r="D30" s="61"/>
      <c r="E30" s="62"/>
      <c r="F30" s="62"/>
      <c r="G30" s="66"/>
      <c r="H30" s="63"/>
      <c r="I30" s="64"/>
      <c r="J30" s="65"/>
      <c r="K30" s="64"/>
      <c r="L30" s="66"/>
      <c r="M30" s="60"/>
      <c r="N30" s="60"/>
      <c r="O30" s="60"/>
      <c r="P30" s="60"/>
      <c r="Q30" s="60"/>
    </row>
    <row r="31" spans="1:17" s="392" customFormat="1">
      <c r="A31" s="63"/>
      <c r="B31" s="66"/>
      <c r="C31" s="65"/>
      <c r="D31" s="61"/>
      <c r="E31" s="62"/>
      <c r="F31" s="62"/>
      <c r="G31" s="66"/>
      <c r="H31" s="63"/>
      <c r="I31" s="64"/>
      <c r="J31" s="65"/>
      <c r="K31" s="64"/>
      <c r="L31" s="66"/>
      <c r="M31" s="60"/>
      <c r="N31" s="60"/>
      <c r="O31" s="60"/>
      <c r="P31" s="60"/>
      <c r="Q31" s="60"/>
    </row>
    <row r="32" spans="1:17" s="396" customFormat="1">
      <c r="A32" s="63"/>
      <c r="B32" s="66"/>
      <c r="C32" s="65"/>
      <c r="D32" s="61"/>
      <c r="E32" s="62"/>
      <c r="F32" s="62"/>
      <c r="G32" s="66"/>
      <c r="H32" s="63"/>
      <c r="I32" s="64"/>
      <c r="J32" s="65"/>
      <c r="K32" s="64"/>
      <c r="L32" s="66"/>
      <c r="M32" s="60"/>
      <c r="N32" s="60"/>
      <c r="O32" s="60"/>
      <c r="P32" s="60"/>
      <c r="Q32" s="60"/>
    </row>
    <row r="33" spans="1:17" s="396" customFormat="1">
      <c r="A33" s="63"/>
      <c r="B33" s="66"/>
      <c r="C33" s="65"/>
      <c r="D33" s="61"/>
      <c r="E33" s="62"/>
      <c r="F33" s="62"/>
      <c r="G33" s="66"/>
      <c r="H33" s="63"/>
      <c r="I33" s="64"/>
      <c r="J33" s="65"/>
      <c r="K33" s="64"/>
      <c r="L33" s="66"/>
      <c r="M33" s="60"/>
      <c r="N33" s="60"/>
      <c r="O33" s="60"/>
      <c r="P33" s="60"/>
      <c r="Q33" s="60"/>
    </row>
    <row r="34" spans="1:17" s="396" customFormat="1">
      <c r="A34" s="63"/>
      <c r="B34" s="66"/>
      <c r="C34" s="65"/>
      <c r="D34" s="61"/>
      <c r="E34" s="62"/>
      <c r="F34" s="62"/>
      <c r="G34" s="66"/>
      <c r="H34" s="63"/>
      <c r="I34" s="64"/>
      <c r="J34" s="65"/>
      <c r="K34" s="64"/>
      <c r="L34" s="66"/>
      <c r="M34" s="60"/>
      <c r="N34" s="60"/>
      <c r="O34" s="60"/>
      <c r="P34" s="60"/>
      <c r="Q34" s="60"/>
    </row>
    <row r="35" spans="1:17" s="396" customFormat="1">
      <c r="A35" s="63"/>
      <c r="B35" s="66"/>
      <c r="C35" s="65"/>
      <c r="D35" s="61"/>
      <c r="E35" s="62"/>
      <c r="F35" s="62"/>
      <c r="G35" s="66"/>
      <c r="H35" s="63"/>
      <c r="I35" s="64"/>
      <c r="J35" s="65"/>
      <c r="K35" s="64"/>
      <c r="L35" s="66"/>
      <c r="M35" s="60"/>
      <c r="N35" s="60"/>
      <c r="O35" s="60"/>
      <c r="P35" s="60"/>
      <c r="Q35" s="60"/>
    </row>
    <row r="36" spans="1:17" s="396" customFormat="1">
      <c r="A36" s="63"/>
      <c r="B36" s="66"/>
      <c r="C36" s="65"/>
      <c r="D36" s="61"/>
      <c r="E36" s="62"/>
      <c r="F36" s="62"/>
      <c r="G36" s="66"/>
      <c r="H36" s="63"/>
      <c r="I36" s="64"/>
      <c r="J36" s="65"/>
      <c r="K36" s="64"/>
      <c r="L36" s="66"/>
      <c r="M36" s="60"/>
      <c r="N36" s="60"/>
      <c r="O36" s="60"/>
      <c r="P36" s="60"/>
      <c r="Q36" s="60"/>
    </row>
    <row r="37" spans="1:17" s="396" customFormat="1">
      <c r="A37" s="63"/>
      <c r="B37" s="66"/>
      <c r="C37" s="65"/>
      <c r="D37" s="61"/>
      <c r="E37" s="62"/>
      <c r="F37" s="62"/>
      <c r="G37" s="66"/>
      <c r="H37" s="63"/>
      <c r="I37" s="64"/>
      <c r="J37" s="65"/>
      <c r="K37" s="64"/>
      <c r="L37" s="66"/>
      <c r="M37" s="60"/>
      <c r="N37" s="60"/>
      <c r="O37" s="60"/>
      <c r="P37" s="60"/>
      <c r="Q37" s="60"/>
    </row>
    <row r="38" spans="1:17" s="396" customFormat="1">
      <c r="A38" s="63"/>
      <c r="B38" s="66"/>
      <c r="C38" s="65"/>
      <c r="D38" s="61"/>
      <c r="E38" s="62"/>
      <c r="F38" s="62"/>
      <c r="G38" s="66"/>
      <c r="H38" s="63"/>
      <c r="I38" s="64"/>
      <c r="J38" s="65"/>
      <c r="K38" s="64"/>
      <c r="L38" s="66"/>
      <c r="M38" s="60"/>
      <c r="N38" s="60"/>
      <c r="O38" s="60"/>
      <c r="P38" s="60"/>
      <c r="Q38" s="60"/>
    </row>
    <row r="39" spans="1:17" s="392" customFormat="1">
      <c r="A39" s="63"/>
      <c r="B39" s="66"/>
      <c r="C39" s="65"/>
      <c r="D39" s="61"/>
      <c r="E39" s="62"/>
      <c r="F39" s="62"/>
      <c r="G39" s="66"/>
      <c r="H39" s="63"/>
      <c r="I39" s="64"/>
      <c r="J39" s="65"/>
      <c r="K39" s="64"/>
      <c r="L39" s="66"/>
      <c r="M39" s="60"/>
      <c r="N39" s="60"/>
      <c r="O39" s="60"/>
      <c r="P39" s="60"/>
      <c r="Q39" s="60"/>
    </row>
    <row r="40" spans="1:17" s="394" customFormat="1">
      <c r="A40" s="63"/>
      <c r="B40" s="66"/>
      <c r="C40" s="65"/>
      <c r="D40" s="61"/>
      <c r="E40" s="62"/>
      <c r="F40" s="62"/>
      <c r="G40" s="66"/>
      <c r="H40" s="63"/>
      <c r="I40" s="64"/>
      <c r="J40" s="65"/>
      <c r="K40" s="64"/>
      <c r="L40" s="66"/>
      <c r="M40" s="60"/>
      <c r="N40" s="60"/>
      <c r="O40" s="60"/>
      <c r="P40" s="60"/>
      <c r="Q40" s="60"/>
    </row>
    <row r="41" spans="1:17" s="392" customFormat="1">
      <c r="A41" s="63"/>
      <c r="B41" s="66"/>
      <c r="C41" s="65"/>
      <c r="D41" s="61"/>
      <c r="E41" s="62"/>
      <c r="F41" s="62"/>
      <c r="G41" s="66"/>
      <c r="H41" s="63"/>
      <c r="I41" s="64"/>
      <c r="J41" s="65"/>
      <c r="K41" s="64"/>
      <c r="L41" s="66"/>
      <c r="M41" s="60"/>
      <c r="N41" s="60"/>
      <c r="O41" s="60"/>
      <c r="P41" s="60"/>
      <c r="Q41" s="60"/>
    </row>
    <row r="42" spans="1:17" s="392" customFormat="1">
      <c r="A42" s="63"/>
      <c r="B42" s="66"/>
      <c r="C42" s="65"/>
      <c r="D42" s="61"/>
      <c r="E42" s="62"/>
      <c r="F42" s="62"/>
      <c r="G42" s="66"/>
      <c r="H42" s="63"/>
      <c r="I42" s="64"/>
      <c r="J42" s="65"/>
      <c r="K42" s="64"/>
      <c r="L42" s="66"/>
      <c r="M42" s="60"/>
      <c r="N42" s="60"/>
      <c r="O42" s="60"/>
      <c r="P42" s="60"/>
      <c r="Q42" s="60"/>
    </row>
    <row r="43" spans="1:17" s="392" customFormat="1">
      <c r="A43" s="63"/>
      <c r="B43" s="66"/>
      <c r="C43" s="65"/>
      <c r="D43" s="61"/>
      <c r="E43" s="62"/>
      <c r="F43" s="62"/>
      <c r="G43" s="66"/>
      <c r="H43" s="63"/>
      <c r="I43" s="64"/>
      <c r="J43" s="65"/>
      <c r="K43" s="64"/>
      <c r="L43" s="66"/>
      <c r="M43" s="60"/>
      <c r="N43" s="60"/>
      <c r="O43" s="60"/>
      <c r="P43" s="60"/>
      <c r="Q43" s="60"/>
    </row>
    <row r="44" spans="1:17" s="392" customFormat="1">
      <c r="A44" s="63"/>
      <c r="B44" s="66"/>
      <c r="C44" s="65"/>
      <c r="D44" s="61"/>
      <c r="E44" s="62"/>
      <c r="F44" s="62"/>
      <c r="G44" s="66"/>
      <c r="H44" s="63"/>
      <c r="I44" s="64"/>
      <c r="J44" s="65"/>
      <c r="K44" s="64"/>
      <c r="L44" s="66"/>
      <c r="M44" s="60"/>
      <c r="N44" s="60"/>
      <c r="O44" s="60"/>
      <c r="P44" s="60"/>
      <c r="Q44" s="60"/>
    </row>
    <row r="45" spans="1:17" s="394" customFormat="1">
      <c r="A45" s="63"/>
      <c r="B45" s="66"/>
      <c r="C45" s="65"/>
      <c r="D45" s="61"/>
      <c r="E45" s="62"/>
      <c r="F45" s="62"/>
      <c r="G45" s="66"/>
      <c r="H45" s="63"/>
      <c r="I45" s="64"/>
      <c r="J45" s="65"/>
      <c r="K45" s="64"/>
      <c r="L45" s="66"/>
      <c r="M45" s="60"/>
      <c r="N45" s="60"/>
      <c r="O45" s="60"/>
      <c r="P45" s="60"/>
      <c r="Q45" s="60"/>
    </row>
    <row r="46" spans="1:17" s="394" customFormat="1">
      <c r="A46" s="63"/>
      <c r="B46" s="66"/>
      <c r="C46" s="65"/>
      <c r="D46" s="61"/>
      <c r="E46" s="62"/>
      <c r="F46" s="62"/>
      <c r="G46" s="66"/>
      <c r="H46" s="63"/>
      <c r="I46" s="64"/>
      <c r="J46" s="65"/>
      <c r="K46" s="64"/>
      <c r="L46" s="66"/>
      <c r="M46" s="60"/>
      <c r="N46" s="60"/>
      <c r="O46" s="60"/>
      <c r="P46" s="60"/>
      <c r="Q46" s="60"/>
    </row>
    <row r="47" spans="1:17" s="394" customFormat="1">
      <c r="A47" s="63"/>
      <c r="B47" s="66"/>
      <c r="C47" s="65"/>
      <c r="D47" s="61"/>
      <c r="E47" s="62"/>
      <c r="F47" s="62"/>
      <c r="G47" s="66"/>
      <c r="H47" s="63"/>
      <c r="I47" s="64"/>
      <c r="J47" s="65"/>
      <c r="K47" s="64"/>
      <c r="L47" s="66"/>
      <c r="M47" s="60"/>
      <c r="N47" s="60"/>
      <c r="O47" s="60"/>
      <c r="P47" s="60"/>
      <c r="Q47" s="60"/>
    </row>
  </sheetData>
  <sheetProtection sheet="1" objects="1" scenarios="1"/>
  <mergeCells count="1">
    <mergeCell ref="A1:L1"/>
  </mergeCells>
  <pageMargins left="0.19685039370078741" right="0.31496062992125984" top="0.98425196850393704" bottom="0.35433070866141736" header="0.23622047244094491" footer="0.15748031496062992"/>
  <pageSetup paperSize="9" scale="67" fitToHeight="0" orientation="landscape" r:id="rId1"/>
  <headerFooter alignWithMargins="0">
    <oddHeader>&amp;L&amp;"Atkinson Hyperlegible,Standard"Freistaat Sachsen&amp;C&amp;"Atkinson Hyperlegible,Standard"Aufforderung zur Vergütungsvereinbarung Komplexleistungen&amp;R&amp;"Atkinson Hyperlegible,Standard"Fassung vom 01.04.2024</oddHeader>
    <oddFooter>&amp;L&amp;"Atkinson Hyperlegible,Standard"&amp;F&amp;R&amp;A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5372A-4BFB-4CC1-9B5E-A39BCCB1D60B}">
  <sheetPr>
    <tabColor rgb="FFFF0000"/>
    <pageSetUpPr fitToPage="1"/>
  </sheetPr>
  <dimension ref="B3:C306"/>
  <sheetViews>
    <sheetView showGridLines="0" zoomScaleNormal="100" workbookViewId="0">
      <selection activeCell="E14" sqref="E14"/>
    </sheetView>
  </sheetViews>
  <sheetFormatPr baseColWidth="10" defaultRowHeight="12.75"/>
  <cols>
    <col min="1" max="1" width="3.140625" customWidth="1"/>
    <col min="2" max="2" width="42.140625" customWidth="1"/>
    <col min="3" max="3" width="67.7109375" customWidth="1"/>
  </cols>
  <sheetData>
    <row r="3" ht="52.5" customHeight="1"/>
    <row r="4" ht="52.5" customHeight="1"/>
    <row r="5" ht="52.5" customHeight="1"/>
    <row r="6" ht="52.5" customHeight="1"/>
    <row r="7" ht="52.5" customHeight="1"/>
    <row r="8" ht="52.5" customHeight="1"/>
    <row r="9" ht="52.5" customHeight="1"/>
    <row r="10" ht="52.5" customHeight="1"/>
    <row r="11" ht="52.5" customHeight="1"/>
    <row r="12" ht="52.5" customHeight="1"/>
    <row r="13" ht="52.5" customHeight="1"/>
    <row r="14" ht="52.5" customHeight="1"/>
    <row r="15" ht="52.5" customHeight="1"/>
    <row r="16" ht="52.5" customHeight="1"/>
    <row r="17" ht="34.5" customHeight="1"/>
    <row r="18" ht="34.5" customHeight="1"/>
    <row r="19" ht="34.5" customHeight="1"/>
    <row r="294" spans="2:3" ht="13.5" thickBot="1"/>
    <row r="295" spans="2:3" ht="15.75" thickBot="1">
      <c r="B295" s="475" t="s">
        <v>206</v>
      </c>
      <c r="C295" s="476" t="s">
        <v>207</v>
      </c>
    </row>
    <row r="296" spans="2:3" ht="30.75" thickBot="1">
      <c r="B296" s="475" t="s">
        <v>208</v>
      </c>
      <c r="C296" s="476" t="s">
        <v>209</v>
      </c>
    </row>
    <row r="297" spans="2:3" ht="45.75" thickBot="1">
      <c r="B297" s="475" t="s">
        <v>205</v>
      </c>
      <c r="C297" s="476" t="s">
        <v>210</v>
      </c>
    </row>
    <row r="298" spans="2:3" ht="30.75" thickBot="1">
      <c r="B298" s="475" t="s">
        <v>211</v>
      </c>
      <c r="C298" s="476" t="s">
        <v>212</v>
      </c>
    </row>
    <row r="299" spans="2:3" ht="30.75" thickBot="1">
      <c r="B299" s="475" t="s">
        <v>213</v>
      </c>
      <c r="C299" s="476" t="s">
        <v>224</v>
      </c>
    </row>
    <row r="300" spans="2:3" ht="15.75" thickBot="1">
      <c r="B300" s="475" t="s">
        <v>214</v>
      </c>
      <c r="C300" s="476"/>
    </row>
    <row r="301" spans="2:3" ht="30.75" thickBot="1">
      <c r="B301" s="475" t="s">
        <v>215</v>
      </c>
      <c r="C301" s="476" t="s">
        <v>216</v>
      </c>
    </row>
    <row r="302" spans="2:3" ht="30.75" thickBot="1">
      <c r="B302" s="475" t="s">
        <v>204</v>
      </c>
      <c r="C302" s="476" t="s">
        <v>217</v>
      </c>
    </row>
    <row r="303" spans="2:3" ht="45.75" thickBot="1">
      <c r="B303" s="475" t="s">
        <v>135</v>
      </c>
      <c r="C303" s="476" t="s">
        <v>218</v>
      </c>
    </row>
    <row r="304" spans="2:3" ht="15.75" thickBot="1">
      <c r="B304" s="475" t="s">
        <v>219</v>
      </c>
      <c r="C304" s="476" t="s">
        <v>220</v>
      </c>
    </row>
    <row r="305" spans="2:3" ht="30.75" thickBot="1">
      <c r="B305" s="475" t="s">
        <v>137</v>
      </c>
      <c r="C305" s="476" t="s">
        <v>221</v>
      </c>
    </row>
    <row r="306" spans="2:3" ht="30.75" thickBot="1">
      <c r="B306" s="475" t="s">
        <v>42</v>
      </c>
      <c r="C306" s="476" t="s">
        <v>222</v>
      </c>
    </row>
  </sheetData>
  <sheetProtection sheet="1" objects="1" scenarios="1"/>
  <pageMargins left="0.7" right="0.7" top="0.78740157499999996" bottom="0.78740157499999996" header="0.3" footer="0.3"/>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CBFD-EECA-41F7-8126-E7F9CC2E99E0}">
  <sheetPr>
    <tabColor rgb="FF92D050"/>
  </sheetPr>
  <dimension ref="A1:D5"/>
  <sheetViews>
    <sheetView workbookViewId="0">
      <selection activeCell="A4" sqref="A4:C4"/>
    </sheetView>
  </sheetViews>
  <sheetFormatPr baseColWidth="10" defaultRowHeight="12.75"/>
  <cols>
    <col min="4" max="4" width="12" customWidth="1"/>
  </cols>
  <sheetData>
    <row r="1" spans="1:4" ht="15">
      <c r="A1" s="284" t="s">
        <v>91</v>
      </c>
      <c r="D1" s="284" t="s">
        <v>88</v>
      </c>
    </row>
    <row r="2" spans="1:4" ht="15">
      <c r="D2" s="287"/>
    </row>
    <row r="3" spans="1:4" ht="15">
      <c r="A3" s="581" t="s">
        <v>38</v>
      </c>
      <c r="B3" s="582"/>
      <c r="C3" s="583"/>
      <c r="D3" s="310">
        <v>6</v>
      </c>
    </row>
    <row r="4" spans="1:4" ht="15">
      <c r="A4" s="581" t="s">
        <v>39</v>
      </c>
      <c r="B4" s="582"/>
      <c r="C4" s="583"/>
      <c r="D4" s="310">
        <v>3.5</v>
      </c>
    </row>
    <row r="5" spans="1:4" ht="15">
      <c r="A5" s="581" t="s">
        <v>40</v>
      </c>
      <c r="B5" s="582"/>
      <c r="C5" s="583"/>
      <c r="D5" s="310">
        <v>3</v>
      </c>
    </row>
  </sheetData>
  <sheetProtection sheet="1" objects="1" scenarios="1"/>
  <mergeCells count="3">
    <mergeCell ref="A3:C3"/>
    <mergeCell ref="A4:C4"/>
    <mergeCell ref="A5:C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7D0F3D00BDD5146BB93E64C81AC2060" ma:contentTypeVersion="13" ma:contentTypeDescription="Ein neues Dokument erstellen." ma:contentTypeScope="" ma:versionID="139c836578e0d1fd0672863e5bd74d9b">
  <xsd:schema xmlns:xsd="http://www.w3.org/2001/XMLSchema" xmlns:xs="http://www.w3.org/2001/XMLSchema" xmlns:p="http://schemas.microsoft.com/office/2006/metadata/properties" xmlns:ns3="400f3ef1-3f95-432b-bc6d-185fdc629779" xmlns:ns4="5f3012d9-b085-434e-a2aa-f343fdc9b1d8" targetNamespace="http://schemas.microsoft.com/office/2006/metadata/properties" ma:root="true" ma:fieldsID="556190233bc5b965289ef1ed62c996cb" ns3:_="" ns4:_="">
    <xsd:import namespace="400f3ef1-3f95-432b-bc6d-185fdc629779"/>
    <xsd:import namespace="5f3012d9-b085-434e-a2aa-f343fdc9b1d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0f3ef1-3f95-432b-bc6d-185fdc62977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3012d9-b085-434e-a2aa-f343fdc9b1d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f3012d9-b085-434e-a2aa-f343fdc9b1d8" xsi:nil="true"/>
  </documentManagement>
</p:properties>
</file>

<file path=customXml/itemProps1.xml><?xml version="1.0" encoding="utf-8"?>
<ds:datastoreItem xmlns:ds="http://schemas.openxmlformats.org/officeDocument/2006/customXml" ds:itemID="{5AB7C608-B54B-46CA-AE91-A0A325AEE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0f3ef1-3f95-432b-bc6d-185fdc629779"/>
    <ds:schemaRef ds:uri="5f3012d9-b085-434e-a2aa-f343fdc9b1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D2113-0FC7-4330-92A1-B9C7752857E2}">
  <ds:schemaRefs>
    <ds:schemaRef ds:uri="http://schemas.microsoft.com/sharepoint/v3/contenttype/forms"/>
  </ds:schemaRefs>
</ds:datastoreItem>
</file>

<file path=customXml/itemProps3.xml><?xml version="1.0" encoding="utf-8"?>
<ds:datastoreItem xmlns:ds="http://schemas.openxmlformats.org/officeDocument/2006/customXml" ds:itemID="{ABD22189-5AAF-43B8-99F3-C8E617741E8E}">
  <ds:schemaRefs>
    <ds:schemaRef ds:uri="http://purl.org/dc/dcmitype/"/>
    <ds:schemaRef ds:uri="5f3012d9-b085-434e-a2aa-f343fdc9b1d8"/>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400f3ef1-3f95-432b-bc6d-185fdc62977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Deckblatt</vt:lpstr>
      <vt:lpstr>Personalblatt</vt:lpstr>
      <vt:lpstr>Nettoarbeitszeit</vt:lpstr>
      <vt:lpstr>Facheinheit</vt:lpstr>
      <vt:lpstr>Kalkulation</vt:lpstr>
      <vt:lpstr>Ansprechpartner</vt:lpstr>
      <vt:lpstr>Hinweise</vt:lpstr>
      <vt:lpstr>Nebenrechnungen</vt:lpstr>
      <vt:lpstr>Ansprechpartner!Druckbereich</vt:lpstr>
      <vt:lpstr>Deckblatt!Druckbereich</vt:lpstr>
      <vt:lpstr>Facheinheit!Druckbereich</vt:lpstr>
      <vt:lpstr>Kalkulation!Druckbereich</vt:lpstr>
      <vt:lpstr>Nettoarbeitszeit!Druckbereich</vt:lpstr>
      <vt:lpstr>Personalblatt!Druckbereich</vt:lpstr>
      <vt:lpstr>Ansprechpartner!Drucktitel</vt:lpstr>
      <vt:lpstr>Deckblatt!Einrichtung</vt:lpstr>
      <vt:lpstr>Deckblatt!Einrichtung2</vt:lpstr>
    </vt:vector>
  </TitlesOfParts>
  <Company>MPilz.net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Chmelarz</dc:creator>
  <cp:lastModifiedBy>Kokot, Johannes</cp:lastModifiedBy>
  <cp:lastPrinted>2024-08-01T09:02:02Z</cp:lastPrinted>
  <dcterms:created xsi:type="dcterms:W3CDTF">2019-05-23T08:21:04Z</dcterms:created>
  <dcterms:modified xsi:type="dcterms:W3CDTF">2024-08-06T07:16:54Z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0x01010037D0F3D00BDD5146BB93E64C81AC2060</vt:lpwstr>
  </property>
</Properties>
</file>