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R:\G\PP\VM\T\_ALL\Verbandsverhandlungen SAC ab 2016\10 - regionales Entgelt Sachsen\reg. Entgelt ab 01.01.2026\"/>
    </mc:Choice>
  </mc:AlternateContent>
  <xr:revisionPtr revIDLastSave="0" documentId="13_ncr:1_{D8005812-734A-4BFB-B2BC-516B79A02F66}" xr6:coauthVersionLast="47" xr6:coauthVersionMax="47" xr10:uidLastSave="{00000000-0000-0000-0000-000000000000}"/>
  <bookViews>
    <workbookView xWindow="-108" yWindow="-108" windowWidth="23256" windowHeight="12456" tabRatio="783" xr2:uid="{00000000-000D-0000-FFFF-FFFF00000000}"/>
  </bookViews>
  <sheets>
    <sheet name="Personalkostenaufstellung" sheetId="14" r:id="rId1"/>
    <sheet name="Versionsinfo" sheetId="16" state="hidden" r:id="rId2"/>
    <sheet name="KAT" sheetId="9" state="hidden" r:id="rId3"/>
  </sheets>
  <definedNames>
    <definedName name="divisor">#REF!</definedName>
    <definedName name="_xlnm.Print_Area" localSheetId="0">Personalkostenaufstellung!$A$1:$S$130</definedName>
    <definedName name="eeadivisor">#REF!</definedName>
    <definedName name="pnk">#REF!</definedName>
    <definedName name="risik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4" l="1"/>
  <c r="Y53" i="14"/>
  <c r="U53" i="14"/>
  <c r="U54" i="14" l="1"/>
  <c r="V54" i="14"/>
  <c r="W54" i="14"/>
  <c r="X54" i="14"/>
  <c r="Y54" i="14"/>
  <c r="Z54" i="14"/>
  <c r="AA54" i="14"/>
  <c r="AB54" i="14"/>
  <c r="AD54" i="14"/>
  <c r="AE54" i="14"/>
  <c r="AF54" i="14"/>
  <c r="AG54" i="14"/>
  <c r="AH54" i="14"/>
  <c r="AI54" i="14"/>
  <c r="AJ54" i="14"/>
  <c r="AK54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U56" i="14"/>
  <c r="V56" i="14"/>
  <c r="W56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U58" i="14"/>
  <c r="V58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U59" i="14"/>
  <c r="V59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U60" i="14"/>
  <c r="V60" i="14"/>
  <c r="W60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U65" i="14"/>
  <c r="V65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U66" i="14"/>
  <c r="V66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U67" i="14"/>
  <c r="V67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U68" i="14"/>
  <c r="V68" i="14"/>
  <c r="W68" i="14"/>
  <c r="X68" i="14"/>
  <c r="Y68" i="14"/>
  <c r="Z68" i="14"/>
  <c r="AA68" i="14"/>
  <c r="AB68" i="14"/>
  <c r="AC68" i="14"/>
  <c r="AD68" i="14"/>
  <c r="AE68" i="14"/>
  <c r="AF68" i="14"/>
  <c r="AG68" i="14"/>
  <c r="AH68" i="14"/>
  <c r="AI68" i="14"/>
  <c r="AJ68" i="14"/>
  <c r="AK68" i="14"/>
  <c r="AL68" i="14"/>
  <c r="U69" i="14"/>
  <c r="V69" i="14"/>
  <c r="W69" i="14"/>
  <c r="X69" i="14"/>
  <c r="Y69" i="14"/>
  <c r="Z69" i="14"/>
  <c r="AA69" i="14"/>
  <c r="AB69" i="14"/>
  <c r="AC69" i="14"/>
  <c r="AD69" i="14"/>
  <c r="AE69" i="14"/>
  <c r="AF69" i="14"/>
  <c r="AG69" i="14"/>
  <c r="AH69" i="14"/>
  <c r="AI69" i="14"/>
  <c r="AJ69" i="14"/>
  <c r="AK69" i="14"/>
  <c r="AL69" i="14"/>
  <c r="U70" i="14"/>
  <c r="V70" i="14"/>
  <c r="W70" i="14"/>
  <c r="X70" i="14"/>
  <c r="Y70" i="14"/>
  <c r="Z70" i="14"/>
  <c r="AA70" i="14"/>
  <c r="AB70" i="14"/>
  <c r="AC70" i="14"/>
  <c r="AD70" i="14"/>
  <c r="AE70" i="14"/>
  <c r="AF70" i="14"/>
  <c r="AG70" i="14"/>
  <c r="AH70" i="14"/>
  <c r="AI70" i="14"/>
  <c r="AJ70" i="14"/>
  <c r="AK70" i="14"/>
  <c r="AL70" i="14"/>
  <c r="U71" i="14"/>
  <c r="V71" i="14"/>
  <c r="W71" i="14"/>
  <c r="X71" i="14"/>
  <c r="Y71" i="14"/>
  <c r="Z71" i="14"/>
  <c r="AA71" i="14"/>
  <c r="AB71" i="14"/>
  <c r="AC71" i="14"/>
  <c r="AD71" i="14"/>
  <c r="AE71" i="14"/>
  <c r="AF71" i="14"/>
  <c r="AG71" i="14"/>
  <c r="AH71" i="14"/>
  <c r="AI71" i="14"/>
  <c r="AJ71" i="14"/>
  <c r="AK71" i="14"/>
  <c r="AL71" i="14"/>
  <c r="U72" i="14"/>
  <c r="V72" i="14"/>
  <c r="W72" i="14"/>
  <c r="X72" i="14"/>
  <c r="Y72" i="14"/>
  <c r="Z72" i="14"/>
  <c r="AA72" i="14"/>
  <c r="AB72" i="14"/>
  <c r="AC72" i="14"/>
  <c r="AD72" i="14"/>
  <c r="AE72" i="14"/>
  <c r="AF72" i="14"/>
  <c r="AG72" i="14"/>
  <c r="AH72" i="14"/>
  <c r="AI72" i="14"/>
  <c r="AJ72" i="14"/>
  <c r="AK72" i="14"/>
  <c r="AL72" i="14"/>
  <c r="U73" i="14"/>
  <c r="V73" i="14"/>
  <c r="W73" i="14"/>
  <c r="X73" i="14"/>
  <c r="Y73" i="14"/>
  <c r="Z73" i="14"/>
  <c r="AA73" i="14"/>
  <c r="AB73" i="14"/>
  <c r="AC73" i="14"/>
  <c r="AD73" i="14"/>
  <c r="AE73" i="14"/>
  <c r="AF73" i="14"/>
  <c r="AG73" i="14"/>
  <c r="AH73" i="14"/>
  <c r="AI73" i="14"/>
  <c r="AJ73" i="14"/>
  <c r="AK73" i="14"/>
  <c r="AL73" i="14"/>
  <c r="U74" i="14"/>
  <c r="V74" i="14"/>
  <c r="W74" i="14"/>
  <c r="X74" i="14"/>
  <c r="Y74" i="14"/>
  <c r="Z74" i="14"/>
  <c r="AA74" i="14"/>
  <c r="AB74" i="14"/>
  <c r="AC74" i="14"/>
  <c r="AD74" i="14"/>
  <c r="AE74" i="14"/>
  <c r="AF74" i="14"/>
  <c r="AG74" i="14"/>
  <c r="AH74" i="14"/>
  <c r="AI74" i="14"/>
  <c r="AJ74" i="14"/>
  <c r="AK74" i="14"/>
  <c r="AL74" i="14"/>
  <c r="U75" i="14"/>
  <c r="V75" i="14"/>
  <c r="W75" i="14"/>
  <c r="X75" i="14"/>
  <c r="Y75" i="14"/>
  <c r="Z75" i="14"/>
  <c r="AA75" i="14"/>
  <c r="AB75" i="14"/>
  <c r="AC75" i="14"/>
  <c r="AD75" i="14"/>
  <c r="AE75" i="14"/>
  <c r="AF75" i="14"/>
  <c r="AG75" i="14"/>
  <c r="AH75" i="14"/>
  <c r="AI75" i="14"/>
  <c r="AJ75" i="14"/>
  <c r="AK75" i="14"/>
  <c r="AL75" i="14"/>
  <c r="U76" i="14"/>
  <c r="V76" i="14"/>
  <c r="W76" i="14"/>
  <c r="X76" i="14"/>
  <c r="Y76" i="14"/>
  <c r="Z76" i="14"/>
  <c r="AA76" i="14"/>
  <c r="AB76" i="14"/>
  <c r="AC76" i="14"/>
  <c r="AD76" i="14"/>
  <c r="AE76" i="14"/>
  <c r="AF76" i="14"/>
  <c r="AG76" i="14"/>
  <c r="AH76" i="14"/>
  <c r="AI76" i="14"/>
  <c r="AJ76" i="14"/>
  <c r="AK76" i="14"/>
  <c r="AL76" i="14"/>
  <c r="U77" i="14"/>
  <c r="V77" i="14"/>
  <c r="W77" i="14"/>
  <c r="X77" i="14"/>
  <c r="Y77" i="14"/>
  <c r="Z77" i="14"/>
  <c r="AA77" i="14"/>
  <c r="AB77" i="14"/>
  <c r="AC77" i="14"/>
  <c r="AD77" i="14"/>
  <c r="AE77" i="14"/>
  <c r="AF77" i="14"/>
  <c r="AG77" i="14"/>
  <c r="AH77" i="14"/>
  <c r="AI77" i="14"/>
  <c r="AJ77" i="14"/>
  <c r="AK77" i="14"/>
  <c r="AL77" i="14"/>
  <c r="U78" i="14"/>
  <c r="V78" i="14"/>
  <c r="W78" i="14"/>
  <c r="X78" i="14"/>
  <c r="Y78" i="14"/>
  <c r="Z78" i="14"/>
  <c r="AA78" i="14"/>
  <c r="AB78" i="14"/>
  <c r="AC78" i="14"/>
  <c r="AD78" i="14"/>
  <c r="AE78" i="14"/>
  <c r="AF78" i="14"/>
  <c r="AG78" i="14"/>
  <c r="AH78" i="14"/>
  <c r="AI78" i="14"/>
  <c r="AJ78" i="14"/>
  <c r="AK78" i="14"/>
  <c r="AL78" i="14"/>
  <c r="U79" i="14"/>
  <c r="V79" i="14"/>
  <c r="W79" i="14"/>
  <c r="X79" i="14"/>
  <c r="Y79" i="14"/>
  <c r="Z79" i="14"/>
  <c r="AA79" i="14"/>
  <c r="AB79" i="14"/>
  <c r="AC79" i="14"/>
  <c r="AD79" i="14"/>
  <c r="AE79" i="14"/>
  <c r="AF79" i="14"/>
  <c r="AG79" i="14"/>
  <c r="AH79" i="14"/>
  <c r="AI79" i="14"/>
  <c r="AJ79" i="14"/>
  <c r="AK79" i="14"/>
  <c r="AL79" i="14"/>
  <c r="U80" i="14"/>
  <c r="V80" i="14"/>
  <c r="W80" i="14"/>
  <c r="X80" i="14"/>
  <c r="Y80" i="14"/>
  <c r="Z80" i="14"/>
  <c r="AA80" i="14"/>
  <c r="AB80" i="14"/>
  <c r="AC80" i="14"/>
  <c r="AD80" i="14"/>
  <c r="AE80" i="14"/>
  <c r="AF80" i="14"/>
  <c r="AG80" i="14"/>
  <c r="AH80" i="14"/>
  <c r="AI80" i="14"/>
  <c r="AJ80" i="14"/>
  <c r="AK80" i="14"/>
  <c r="AL80" i="14"/>
  <c r="U81" i="14"/>
  <c r="V81" i="14"/>
  <c r="W81" i="14"/>
  <c r="X81" i="14"/>
  <c r="Y81" i="14"/>
  <c r="Z81" i="14"/>
  <c r="AA81" i="14"/>
  <c r="AB81" i="14"/>
  <c r="AC81" i="14"/>
  <c r="AD81" i="14"/>
  <c r="AE81" i="14"/>
  <c r="AF81" i="14"/>
  <c r="AG81" i="14"/>
  <c r="AH81" i="14"/>
  <c r="AI81" i="14"/>
  <c r="AJ81" i="14"/>
  <c r="AK81" i="14"/>
  <c r="AL81" i="14"/>
  <c r="U82" i="14"/>
  <c r="V82" i="14"/>
  <c r="W82" i="14"/>
  <c r="X82" i="14"/>
  <c r="Y82" i="14"/>
  <c r="Z82" i="14"/>
  <c r="AA82" i="14"/>
  <c r="AB82" i="14"/>
  <c r="AC82" i="14"/>
  <c r="AD82" i="14"/>
  <c r="AE82" i="14"/>
  <c r="AF82" i="14"/>
  <c r="AG82" i="14"/>
  <c r="AH82" i="14"/>
  <c r="AI82" i="14"/>
  <c r="AJ82" i="14"/>
  <c r="AK82" i="14"/>
  <c r="AL82" i="14"/>
  <c r="U83" i="14"/>
  <c r="V83" i="14"/>
  <c r="W83" i="14"/>
  <c r="X83" i="14"/>
  <c r="Y83" i="14"/>
  <c r="Z83" i="14"/>
  <c r="AA83" i="14"/>
  <c r="AB83" i="14"/>
  <c r="AC83" i="14"/>
  <c r="AD83" i="14"/>
  <c r="AE83" i="14"/>
  <c r="AF83" i="14"/>
  <c r="AG83" i="14"/>
  <c r="AH83" i="14"/>
  <c r="AI83" i="14"/>
  <c r="AJ83" i="14"/>
  <c r="AK83" i="14"/>
  <c r="AL83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AI84" i="14"/>
  <c r="AJ84" i="14"/>
  <c r="AK84" i="14"/>
  <c r="AL84" i="14"/>
  <c r="U85" i="14"/>
  <c r="V85" i="14"/>
  <c r="W85" i="14"/>
  <c r="X85" i="14"/>
  <c r="Y85" i="14"/>
  <c r="Z85" i="14"/>
  <c r="AA85" i="14"/>
  <c r="AB85" i="14"/>
  <c r="AC85" i="14"/>
  <c r="AD85" i="14"/>
  <c r="AE85" i="14"/>
  <c r="AF85" i="14"/>
  <c r="AG85" i="14"/>
  <c r="AH85" i="14"/>
  <c r="AI85" i="14"/>
  <c r="AJ85" i="14"/>
  <c r="AK85" i="14"/>
  <c r="AL85" i="14"/>
  <c r="U86" i="14"/>
  <c r="V86" i="14"/>
  <c r="W86" i="14"/>
  <c r="X86" i="14"/>
  <c r="Y86" i="14"/>
  <c r="Z86" i="14"/>
  <c r="AA86" i="14"/>
  <c r="AB86" i="14"/>
  <c r="AC86" i="14"/>
  <c r="AD86" i="14"/>
  <c r="AE86" i="14"/>
  <c r="AF86" i="14"/>
  <c r="AG86" i="14"/>
  <c r="AH86" i="14"/>
  <c r="AI86" i="14"/>
  <c r="AJ86" i="14"/>
  <c r="AK86" i="14"/>
  <c r="AL86" i="14"/>
  <c r="U87" i="14"/>
  <c r="V87" i="14"/>
  <c r="W87" i="14"/>
  <c r="X87" i="14"/>
  <c r="Y87" i="14"/>
  <c r="Z87" i="14"/>
  <c r="AA87" i="14"/>
  <c r="AB87" i="14"/>
  <c r="AC87" i="14"/>
  <c r="AD87" i="14"/>
  <c r="AE87" i="14"/>
  <c r="AF87" i="14"/>
  <c r="AG87" i="14"/>
  <c r="AH87" i="14"/>
  <c r="AI87" i="14"/>
  <c r="AJ87" i="14"/>
  <c r="AK87" i="14"/>
  <c r="AL87" i="14"/>
  <c r="U88" i="14"/>
  <c r="V88" i="14"/>
  <c r="W88" i="14"/>
  <c r="X88" i="14"/>
  <c r="Y88" i="14"/>
  <c r="Z88" i="14"/>
  <c r="AA88" i="14"/>
  <c r="AB88" i="14"/>
  <c r="AC88" i="14"/>
  <c r="AD88" i="14"/>
  <c r="AE88" i="14"/>
  <c r="AF88" i="14"/>
  <c r="AG88" i="14"/>
  <c r="AH88" i="14"/>
  <c r="AI88" i="14"/>
  <c r="AJ88" i="14"/>
  <c r="AK88" i="14"/>
  <c r="AL88" i="14"/>
  <c r="U89" i="14"/>
  <c r="V89" i="14"/>
  <c r="W89" i="14"/>
  <c r="X89" i="14"/>
  <c r="Y89" i="14"/>
  <c r="Z89" i="14"/>
  <c r="AA89" i="14"/>
  <c r="AB89" i="14"/>
  <c r="AC89" i="14"/>
  <c r="AD89" i="14"/>
  <c r="AE89" i="14"/>
  <c r="AF89" i="14"/>
  <c r="AG89" i="14"/>
  <c r="AH89" i="14"/>
  <c r="AI89" i="14"/>
  <c r="AJ89" i="14"/>
  <c r="AK89" i="14"/>
  <c r="AL89" i="14"/>
  <c r="U90" i="14"/>
  <c r="V90" i="14"/>
  <c r="W90" i="14"/>
  <c r="X90" i="14"/>
  <c r="Y90" i="14"/>
  <c r="Z90" i="14"/>
  <c r="AA90" i="14"/>
  <c r="AB90" i="14"/>
  <c r="AC90" i="14"/>
  <c r="AD90" i="14"/>
  <c r="AE90" i="14"/>
  <c r="AF90" i="14"/>
  <c r="AG90" i="14"/>
  <c r="AH90" i="14"/>
  <c r="AI90" i="14"/>
  <c r="AJ90" i="14"/>
  <c r="AK90" i="14"/>
  <c r="AL90" i="14"/>
  <c r="U91" i="14"/>
  <c r="V91" i="14"/>
  <c r="W91" i="14"/>
  <c r="X91" i="14"/>
  <c r="Y91" i="14"/>
  <c r="Z91" i="14"/>
  <c r="AA91" i="14"/>
  <c r="AB91" i="14"/>
  <c r="AC91" i="14"/>
  <c r="AD91" i="14"/>
  <c r="AE91" i="14"/>
  <c r="AF91" i="14"/>
  <c r="AG91" i="14"/>
  <c r="AH91" i="14"/>
  <c r="AI91" i="14"/>
  <c r="AJ91" i="14"/>
  <c r="AK91" i="14"/>
  <c r="AL91" i="14"/>
  <c r="U92" i="14"/>
  <c r="V92" i="14"/>
  <c r="W92" i="14"/>
  <c r="X92" i="14"/>
  <c r="Y92" i="14"/>
  <c r="Z92" i="14"/>
  <c r="AA92" i="14"/>
  <c r="AB92" i="14"/>
  <c r="AC92" i="14"/>
  <c r="AD92" i="14"/>
  <c r="AE92" i="14"/>
  <c r="AF92" i="14"/>
  <c r="AG92" i="14"/>
  <c r="AH92" i="14"/>
  <c r="AI92" i="14"/>
  <c r="AJ92" i="14"/>
  <c r="AK92" i="14"/>
  <c r="AL92" i="14"/>
  <c r="U93" i="14"/>
  <c r="V93" i="14"/>
  <c r="W93" i="14"/>
  <c r="X93" i="14"/>
  <c r="Y93" i="14"/>
  <c r="Z93" i="14"/>
  <c r="AA93" i="14"/>
  <c r="AB93" i="14"/>
  <c r="AC93" i="14"/>
  <c r="AD93" i="14"/>
  <c r="AE93" i="14"/>
  <c r="AF93" i="14"/>
  <c r="AG93" i="14"/>
  <c r="AH93" i="14"/>
  <c r="AI93" i="14"/>
  <c r="AJ93" i="14"/>
  <c r="AK93" i="14"/>
  <c r="AL93" i="14"/>
  <c r="U94" i="14"/>
  <c r="V94" i="14"/>
  <c r="W94" i="14"/>
  <c r="X94" i="14"/>
  <c r="Y94" i="14"/>
  <c r="Z94" i="14"/>
  <c r="AA94" i="14"/>
  <c r="AB94" i="14"/>
  <c r="AC94" i="14"/>
  <c r="AD94" i="14"/>
  <c r="AE94" i="14"/>
  <c r="AF94" i="14"/>
  <c r="AG94" i="14"/>
  <c r="AH94" i="14"/>
  <c r="AI94" i="14"/>
  <c r="AJ94" i="14"/>
  <c r="AK94" i="14"/>
  <c r="AL94" i="14"/>
  <c r="U95" i="14"/>
  <c r="V95" i="14"/>
  <c r="W95" i="14"/>
  <c r="X95" i="14"/>
  <c r="Y95" i="14"/>
  <c r="Z95" i="14"/>
  <c r="AA95" i="14"/>
  <c r="AB95" i="14"/>
  <c r="AC95" i="14"/>
  <c r="AD95" i="14"/>
  <c r="AE95" i="14"/>
  <c r="AF95" i="14"/>
  <c r="AG95" i="14"/>
  <c r="AH95" i="14"/>
  <c r="AI95" i="14"/>
  <c r="AJ95" i="14"/>
  <c r="AK95" i="14"/>
  <c r="AL95" i="14"/>
  <c r="U96" i="14"/>
  <c r="V96" i="14"/>
  <c r="W96" i="14"/>
  <c r="X96" i="14"/>
  <c r="Y96" i="14"/>
  <c r="Z96" i="14"/>
  <c r="AA96" i="14"/>
  <c r="AB96" i="14"/>
  <c r="AC96" i="14"/>
  <c r="AD96" i="14"/>
  <c r="AE96" i="14"/>
  <c r="AF96" i="14"/>
  <c r="AG96" i="14"/>
  <c r="AH96" i="14"/>
  <c r="AI96" i="14"/>
  <c r="AJ96" i="14"/>
  <c r="AK96" i="14"/>
  <c r="AL96" i="14"/>
  <c r="U97" i="14"/>
  <c r="V97" i="14"/>
  <c r="W97" i="14"/>
  <c r="X97" i="14"/>
  <c r="Y97" i="14"/>
  <c r="Z97" i="14"/>
  <c r="AA97" i="14"/>
  <c r="AB97" i="14"/>
  <c r="AC97" i="14"/>
  <c r="AD97" i="14"/>
  <c r="AE97" i="14"/>
  <c r="AF97" i="14"/>
  <c r="AG97" i="14"/>
  <c r="AH97" i="14"/>
  <c r="AI97" i="14"/>
  <c r="AJ97" i="14"/>
  <c r="AK97" i="14"/>
  <c r="AL97" i="14"/>
  <c r="U98" i="14"/>
  <c r="V98" i="14"/>
  <c r="W98" i="14"/>
  <c r="X98" i="14"/>
  <c r="Y98" i="14"/>
  <c r="Z98" i="14"/>
  <c r="AA98" i="14"/>
  <c r="AB98" i="14"/>
  <c r="AC98" i="14"/>
  <c r="AD98" i="14"/>
  <c r="AE98" i="14"/>
  <c r="AF98" i="14"/>
  <c r="AG98" i="14"/>
  <c r="AH98" i="14"/>
  <c r="AI98" i="14"/>
  <c r="AJ98" i="14"/>
  <c r="AK98" i="14"/>
  <c r="AL98" i="14"/>
  <c r="U99" i="14"/>
  <c r="V99" i="14"/>
  <c r="W99" i="14"/>
  <c r="X99" i="14"/>
  <c r="Y99" i="14"/>
  <c r="Z99" i="14"/>
  <c r="AA99" i="14"/>
  <c r="AB99" i="14"/>
  <c r="AC99" i="14"/>
  <c r="AD99" i="14"/>
  <c r="AE99" i="14"/>
  <c r="AF99" i="14"/>
  <c r="AG99" i="14"/>
  <c r="AH99" i="14"/>
  <c r="AI99" i="14"/>
  <c r="AJ99" i="14"/>
  <c r="AK99" i="14"/>
  <c r="AL99" i="14"/>
  <c r="U100" i="14"/>
  <c r="V100" i="14"/>
  <c r="W100" i="14"/>
  <c r="X100" i="14"/>
  <c r="Y100" i="14"/>
  <c r="Z100" i="14"/>
  <c r="AA100" i="14"/>
  <c r="AB100" i="14"/>
  <c r="AC100" i="14"/>
  <c r="AD100" i="14"/>
  <c r="AE100" i="14"/>
  <c r="AF100" i="14"/>
  <c r="AG100" i="14"/>
  <c r="AH100" i="14"/>
  <c r="AI100" i="14"/>
  <c r="AJ100" i="14"/>
  <c r="AK100" i="14"/>
  <c r="AL100" i="14"/>
  <c r="U101" i="14"/>
  <c r="V101" i="14"/>
  <c r="W101" i="14"/>
  <c r="X101" i="14"/>
  <c r="Y101" i="14"/>
  <c r="Z101" i="14"/>
  <c r="AA101" i="14"/>
  <c r="AB101" i="14"/>
  <c r="AC101" i="14"/>
  <c r="AD101" i="14"/>
  <c r="AE101" i="14"/>
  <c r="AF101" i="14"/>
  <c r="AG101" i="14"/>
  <c r="AH101" i="14"/>
  <c r="AI101" i="14"/>
  <c r="AJ101" i="14"/>
  <c r="AK101" i="14"/>
  <c r="AL101" i="14"/>
  <c r="U102" i="14"/>
  <c r="V102" i="14"/>
  <c r="W102" i="14"/>
  <c r="X102" i="14"/>
  <c r="Y102" i="14"/>
  <c r="Z102" i="14"/>
  <c r="AA102" i="14"/>
  <c r="AB102" i="14"/>
  <c r="AC102" i="14"/>
  <c r="AD102" i="14"/>
  <c r="AE102" i="14"/>
  <c r="AF102" i="14"/>
  <c r="AG102" i="14"/>
  <c r="AH102" i="14"/>
  <c r="AI102" i="14"/>
  <c r="AJ102" i="14"/>
  <c r="AK102" i="14"/>
  <c r="AL102" i="14"/>
  <c r="U103" i="14"/>
  <c r="V103" i="14"/>
  <c r="W103" i="14"/>
  <c r="X103" i="14"/>
  <c r="Y103" i="14"/>
  <c r="Z103" i="14"/>
  <c r="AA103" i="14"/>
  <c r="AB103" i="14"/>
  <c r="AC103" i="14"/>
  <c r="AD103" i="14"/>
  <c r="AE103" i="14"/>
  <c r="AF103" i="14"/>
  <c r="AG103" i="14"/>
  <c r="AH103" i="14"/>
  <c r="AI103" i="14"/>
  <c r="AJ103" i="14"/>
  <c r="AK103" i="14"/>
  <c r="AL103" i="14"/>
  <c r="U104" i="14"/>
  <c r="V104" i="14"/>
  <c r="W104" i="14"/>
  <c r="X104" i="14"/>
  <c r="Y104" i="14"/>
  <c r="Z104" i="14"/>
  <c r="AA104" i="14"/>
  <c r="AB104" i="14"/>
  <c r="AC104" i="14"/>
  <c r="AD104" i="14"/>
  <c r="AE104" i="14"/>
  <c r="AF104" i="14"/>
  <c r="AG104" i="14"/>
  <c r="AH104" i="14"/>
  <c r="AI104" i="14"/>
  <c r="AJ104" i="14"/>
  <c r="AK104" i="14"/>
  <c r="AL104" i="14"/>
  <c r="AL53" i="14"/>
  <c r="AJ53" i="14"/>
  <c r="AI53" i="14"/>
  <c r="AH53" i="14"/>
  <c r="AG53" i="14"/>
  <c r="AF53" i="14"/>
  <c r="AE53" i="14"/>
  <c r="AD53" i="14"/>
  <c r="AC53" i="14"/>
  <c r="AB53" i="14"/>
  <c r="AA53" i="14"/>
  <c r="Z53" i="14"/>
  <c r="X53" i="14"/>
  <c r="W53" i="14"/>
  <c r="V5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K23" i="14"/>
  <c r="AL23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K24" i="14"/>
  <c r="AL24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C22" i="14"/>
  <c r="Y22" i="14"/>
  <c r="D119" i="14" l="1"/>
  <c r="F119" i="14"/>
  <c r="E118" i="14"/>
  <c r="C118" i="14"/>
  <c r="B118" i="14"/>
  <c r="AF22" i="14"/>
  <c r="AE22" i="14"/>
  <c r="AD22" i="14"/>
  <c r="AB22" i="14"/>
  <c r="AA22" i="14"/>
  <c r="Z22" i="14"/>
  <c r="X22" i="14"/>
  <c r="W22" i="14"/>
  <c r="V22" i="14"/>
  <c r="V113" i="14" l="1"/>
  <c r="W113" i="14"/>
  <c r="X113" i="14"/>
  <c r="Z113" i="14"/>
  <c r="AA113" i="14"/>
  <c r="AD113" i="14"/>
  <c r="AB113" i="14"/>
  <c r="AE113" i="14"/>
  <c r="AF113" i="14"/>
  <c r="F127" i="14" l="1"/>
  <c r="AL22" i="14"/>
  <c r="AK22" i="14"/>
  <c r="AI22" i="14"/>
  <c r="AH22" i="14"/>
  <c r="AG22" i="14"/>
  <c r="AG113" i="14" l="1"/>
  <c r="AI113" i="14"/>
  <c r="AH113" i="14"/>
  <c r="E121" i="14" l="1"/>
  <c r="AE114" i="14"/>
  <c r="AF114" i="14"/>
  <c r="AD114" i="14"/>
  <c r="C121" i="14"/>
  <c r="AB114" i="14"/>
  <c r="Z114" i="14"/>
  <c r="AA114" i="14"/>
  <c r="B121" i="14"/>
  <c r="X114" i="14"/>
  <c r="W114" i="14"/>
  <c r="V114" i="14"/>
  <c r="D38" i="9"/>
  <c r="C36" i="9"/>
  <c r="C35" i="9"/>
  <c r="C34" i="9"/>
  <c r="C33" i="9"/>
  <c r="C32" i="9"/>
  <c r="B36" i="9"/>
  <c r="B35" i="9"/>
  <c r="B34" i="9"/>
  <c r="B33" i="9"/>
  <c r="B32" i="9"/>
  <c r="G22" i="14"/>
  <c r="C50" i="14"/>
  <c r="C105" i="14"/>
  <c r="C108" i="14" s="1"/>
  <c r="G54" i="14"/>
  <c r="AC54" i="14" s="1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29" i="14"/>
  <c r="G30" i="14"/>
  <c r="R30" i="14" s="1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23" i="14"/>
  <c r="U23" i="14" s="1"/>
  <c r="G24" i="14"/>
  <c r="U24" i="14" s="1"/>
  <c r="G25" i="14"/>
  <c r="G26" i="14"/>
  <c r="G27" i="14"/>
  <c r="G28" i="14"/>
  <c r="B22" i="9"/>
  <c r="F22" i="9" s="1"/>
  <c r="C23" i="9" s="1"/>
  <c r="B122" i="14" l="1"/>
  <c r="G108" i="14"/>
  <c r="I108" i="14"/>
  <c r="Q108" i="14"/>
  <c r="J108" i="14"/>
  <c r="K108" i="14"/>
  <c r="P108" i="14"/>
  <c r="M108" i="14"/>
  <c r="N108" i="14"/>
  <c r="O108" i="14"/>
  <c r="H108" i="14"/>
  <c r="J50" i="14"/>
  <c r="K50" i="14"/>
  <c r="I50" i="14"/>
  <c r="M50" i="14"/>
  <c r="N50" i="14"/>
  <c r="O50" i="14"/>
  <c r="P50" i="14"/>
  <c r="H50" i="14"/>
  <c r="Q50" i="14"/>
  <c r="G50" i="14"/>
  <c r="R22" i="14"/>
  <c r="S22" i="14" s="1"/>
  <c r="U22" i="14"/>
  <c r="I105" i="14"/>
  <c r="H105" i="14"/>
  <c r="B123" i="14"/>
  <c r="D35" i="9"/>
  <c r="D36" i="9"/>
  <c r="Y113" i="14"/>
  <c r="R45" i="14"/>
  <c r="R29" i="14"/>
  <c r="R95" i="14"/>
  <c r="R66" i="14"/>
  <c r="R83" i="14"/>
  <c r="R96" i="14"/>
  <c r="R44" i="14"/>
  <c r="R94" i="14"/>
  <c r="R80" i="14"/>
  <c r="R65" i="14"/>
  <c r="R43" i="14"/>
  <c r="R93" i="14"/>
  <c r="R79" i="14"/>
  <c r="R64" i="14"/>
  <c r="R63" i="14"/>
  <c r="R41" i="14"/>
  <c r="R77" i="14"/>
  <c r="R62" i="14"/>
  <c r="R97" i="14"/>
  <c r="R67" i="14"/>
  <c r="R26" i="14"/>
  <c r="R40" i="14"/>
  <c r="R104" i="14"/>
  <c r="R90" i="14"/>
  <c r="R76" i="14"/>
  <c r="R61" i="14"/>
  <c r="R53" i="14"/>
  <c r="AK53" i="14" s="1"/>
  <c r="R31" i="14"/>
  <c r="R46" i="14"/>
  <c r="R25" i="14"/>
  <c r="R78" i="14"/>
  <c r="R27" i="14"/>
  <c r="R38" i="14"/>
  <c r="R102" i="14"/>
  <c r="R74" i="14"/>
  <c r="R59" i="14"/>
  <c r="R98" i="14"/>
  <c r="R39" i="14"/>
  <c r="R60" i="14"/>
  <c r="R37" i="14"/>
  <c r="R101" i="14"/>
  <c r="R88" i="14"/>
  <c r="R73" i="14"/>
  <c r="R58" i="14"/>
  <c r="R69" i="14"/>
  <c r="R47" i="14"/>
  <c r="R68" i="14"/>
  <c r="R42" i="14"/>
  <c r="R89" i="14"/>
  <c r="R36" i="14"/>
  <c r="R87" i="14"/>
  <c r="R72" i="14"/>
  <c r="R57" i="14"/>
  <c r="R48" i="14"/>
  <c r="R28" i="14"/>
  <c r="R75" i="14"/>
  <c r="R35" i="14"/>
  <c r="R100" i="14"/>
  <c r="R86" i="14"/>
  <c r="R56" i="14"/>
  <c r="R82" i="14"/>
  <c r="R103" i="14"/>
  <c r="R34" i="14"/>
  <c r="R85" i="14"/>
  <c r="R71" i="14"/>
  <c r="R55" i="14"/>
  <c r="R32" i="14"/>
  <c r="R81" i="14"/>
  <c r="R92" i="14"/>
  <c r="R91" i="14"/>
  <c r="R49" i="14"/>
  <c r="R33" i="14"/>
  <c r="R99" i="14"/>
  <c r="R84" i="14"/>
  <c r="R70" i="14"/>
  <c r="R54" i="14"/>
  <c r="AL54" i="14" s="1"/>
  <c r="G105" i="14"/>
  <c r="B37" i="9"/>
  <c r="D32" i="9"/>
  <c r="D33" i="9"/>
  <c r="D34" i="9"/>
  <c r="C27" i="9"/>
  <c r="D27" i="9" s="1"/>
  <c r="C29" i="9"/>
  <c r="D29" i="9" s="1"/>
  <c r="C28" i="9"/>
  <c r="D28" i="9" s="1"/>
  <c r="C26" i="9"/>
  <c r="D26" i="9" s="1"/>
  <c r="C25" i="9"/>
  <c r="D25" i="9" s="1"/>
  <c r="C24" i="9"/>
  <c r="D24" i="9" s="1"/>
  <c r="J105" i="14"/>
  <c r="K105" i="14"/>
  <c r="M105" i="14"/>
  <c r="N105" i="14"/>
  <c r="O105" i="14"/>
  <c r="P105" i="14"/>
  <c r="Q105" i="14"/>
  <c r="R24" i="14"/>
  <c r="AJ24" i="14" s="1"/>
  <c r="R23" i="14"/>
  <c r="AJ23" i="14" s="1"/>
  <c r="E123" i="14" l="1"/>
  <c r="C123" i="14"/>
  <c r="R105" i="14"/>
  <c r="S105" i="14" s="1"/>
  <c r="D37" i="9"/>
  <c r="D39" i="9" s="1"/>
  <c r="Y114" i="14"/>
  <c r="Y115" i="14" s="1"/>
  <c r="U113" i="14"/>
  <c r="U114" i="14" s="1"/>
  <c r="U115" i="14" s="1"/>
  <c r="B117" i="14" s="1"/>
  <c r="B119" i="14" s="1"/>
  <c r="S68" i="14"/>
  <c r="S59" i="14"/>
  <c r="S81" i="14"/>
  <c r="S61" i="14"/>
  <c r="S83" i="14"/>
  <c r="S66" i="14"/>
  <c r="S75" i="14"/>
  <c r="S74" i="14"/>
  <c r="S78" i="14"/>
  <c r="S76" i="14"/>
  <c r="S97" i="14"/>
  <c r="S63" i="14"/>
  <c r="S95" i="14"/>
  <c r="S69" i="14"/>
  <c r="S102" i="14"/>
  <c r="S91" i="14"/>
  <c r="S90" i="14"/>
  <c r="S62" i="14"/>
  <c r="S64" i="14"/>
  <c r="S65" i="14"/>
  <c r="S54" i="14"/>
  <c r="S71" i="14"/>
  <c r="S104" i="14"/>
  <c r="S77" i="14"/>
  <c r="S79" i="14"/>
  <c r="S80" i="14"/>
  <c r="S72" i="14"/>
  <c r="S73" i="14"/>
  <c r="S93" i="14"/>
  <c r="S94" i="14"/>
  <c r="S96" i="14"/>
  <c r="S58" i="14"/>
  <c r="S85" i="14"/>
  <c r="S87" i="14"/>
  <c r="S88" i="14"/>
  <c r="S92" i="14"/>
  <c r="S70" i="14"/>
  <c r="S86" i="14"/>
  <c r="S101" i="14"/>
  <c r="S57" i="14"/>
  <c r="S67" i="14"/>
  <c r="S55" i="14"/>
  <c r="S82" i="14"/>
  <c r="S56" i="14"/>
  <c r="S84" i="14"/>
  <c r="S99" i="14"/>
  <c r="S103" i="14"/>
  <c r="S100" i="14"/>
  <c r="S89" i="14"/>
  <c r="S60" i="14"/>
  <c r="S98" i="14"/>
  <c r="S53" i="14"/>
  <c r="S30" i="14"/>
  <c r="S34" i="14"/>
  <c r="S44" i="14"/>
  <c r="S36" i="14"/>
  <c r="S43" i="14"/>
  <c r="S32" i="14"/>
  <c r="S46" i="14"/>
  <c r="S39" i="14"/>
  <c r="S37" i="14"/>
  <c r="S42" i="14"/>
  <c r="S26" i="14"/>
  <c r="S47" i="14"/>
  <c r="S48" i="14"/>
  <c r="S31" i="14"/>
  <c r="S41" i="14"/>
  <c r="S29" i="14"/>
  <c r="S27" i="14"/>
  <c r="S38" i="14"/>
  <c r="S45" i="14"/>
  <c r="S35" i="14"/>
  <c r="S49" i="14"/>
  <c r="S28" i="14"/>
  <c r="S33" i="14"/>
  <c r="AC113" i="14"/>
  <c r="S40" i="14"/>
  <c r="S25" i="14"/>
  <c r="S23" i="14"/>
  <c r="S24" i="14"/>
  <c r="AJ22" i="14"/>
  <c r="C109" i="14"/>
  <c r="R50" i="14"/>
  <c r="S50" i="14" s="1"/>
  <c r="C117" i="14" l="1"/>
  <c r="C119" i="14" s="1"/>
  <c r="E33" i="9"/>
  <c r="E34" i="9"/>
  <c r="E36" i="9"/>
  <c r="E32" i="9"/>
  <c r="E35" i="9"/>
  <c r="AC114" i="14"/>
  <c r="AC115" i="14" s="1"/>
  <c r="AK113" i="14"/>
  <c r="C127" i="14" s="1"/>
  <c r="D127" i="14"/>
  <c r="AL113" i="14"/>
  <c r="E127" i="14" s="1"/>
  <c r="AJ113" i="14"/>
  <c r="B127" i="14" s="1"/>
  <c r="R108" i="14"/>
  <c r="S108" i="14" s="1"/>
  <c r="E117" i="14" l="1"/>
  <c r="E119" i="14" s="1"/>
  <c r="B125" i="14" s="1"/>
  <c r="F39" i="9" l="1"/>
  <c r="F36" i="9" l="1"/>
  <c r="F34" i="9"/>
  <c r="F33" i="9"/>
  <c r="F35" i="9"/>
  <c r="F32" i="9"/>
  <c r="F37" i="9" l="1"/>
</calcChain>
</file>

<file path=xl/sharedStrings.xml><?xml version="1.0" encoding="utf-8"?>
<sst xmlns="http://schemas.openxmlformats.org/spreadsheetml/2006/main" count="184" uniqueCount="148">
  <si>
    <t>Wohnpflegeheim</t>
  </si>
  <si>
    <t>Institutionskennzeichen:</t>
  </si>
  <si>
    <t>PDL</t>
  </si>
  <si>
    <t>Wachkoma</t>
  </si>
  <si>
    <t>Pflegegrad 1</t>
  </si>
  <si>
    <t>Pflegegrad 2</t>
  </si>
  <si>
    <t>Pflegegrad 3</t>
  </si>
  <si>
    <t>Pflegegrad 4</t>
  </si>
  <si>
    <t>Pflegegrad 5</t>
  </si>
  <si>
    <t>Tage/Monat</t>
  </si>
  <si>
    <t>Einrichtungsart</t>
  </si>
  <si>
    <t>Kreuz</t>
  </si>
  <si>
    <t>Öffnungstage</t>
  </si>
  <si>
    <t>Auslastung</t>
  </si>
  <si>
    <t>Ja/Nein</t>
  </si>
  <si>
    <t xml:space="preserve">vollstationäre Pflege </t>
  </si>
  <si>
    <t>x</t>
  </si>
  <si>
    <t>ja</t>
  </si>
  <si>
    <t>4. Generation</t>
  </si>
  <si>
    <t>nein</t>
  </si>
  <si>
    <t>Name der Einrichtung:</t>
  </si>
  <si>
    <t>Fassung vom:</t>
  </si>
  <si>
    <t>Arbeitgeberanteile zur Sozialversicherung:</t>
  </si>
  <si>
    <t>%</t>
  </si>
  <si>
    <t>Folgenden Personalkostensteigerungen wurden in die Prognose eingearbeitet:</t>
  </si>
  <si>
    <t>Beiträge zur Altersvorsorge:</t>
  </si>
  <si>
    <t>Steigerung ab:</t>
  </si>
  <si>
    <t>PHK</t>
  </si>
  <si>
    <t>Prozent:</t>
  </si>
  <si>
    <t xml:space="preserve">stellv. PDL </t>
  </si>
  <si>
    <t>Präsenzkraft (4.Generation)</t>
  </si>
  <si>
    <t>WBL</t>
  </si>
  <si>
    <t>QM</t>
  </si>
  <si>
    <t>Stufe</t>
  </si>
  <si>
    <t>Stellenanteil VK</t>
  </si>
  <si>
    <t>Entgelt-gruppe</t>
  </si>
  <si>
    <t>PFK</t>
  </si>
  <si>
    <t xml:space="preserve">Grundlohn/-gehalt </t>
  </si>
  <si>
    <t>Urlaubsgeld</t>
  </si>
  <si>
    <t xml:space="preserve">Jahressonder-
zahlung/ 
Weihnachts-
geld </t>
  </si>
  <si>
    <t>Im "Registerblatt Start"  auf Einfügen oder Löschen klicken (Gruppe Zellen)</t>
  </si>
  <si>
    <t>Leiter</t>
  </si>
  <si>
    <t>Koch</t>
  </si>
  <si>
    <t>Fachkraftquote:</t>
  </si>
  <si>
    <t>Ort der Einrichtung:</t>
  </si>
  <si>
    <t>teilstationäre Pflege und Kurzzeitpflege entfernt</t>
  </si>
  <si>
    <t>bi/Spalte A_ Einrichtungsarten:</t>
  </si>
  <si>
    <t>Berechnung der Belegungsmonate - letzten 6 Monate vor Stichtag</t>
  </si>
  <si>
    <t>Stichtag:</t>
  </si>
  <si>
    <t>Monat 2 vor Stichtag</t>
  </si>
  <si>
    <t>Monat 1 vor Stichtag</t>
  </si>
  <si>
    <t>Monat 3 vor Stichtag</t>
  </si>
  <si>
    <t>Monat 4 vor Stichtag</t>
  </si>
  <si>
    <t>Monat 5 vor Stichtag</t>
  </si>
  <si>
    <t>Monat 6 vor Stichtag</t>
  </si>
  <si>
    <t>bi/Berechnungstabelle für die Herleitung der letzten 6 Kalendermonate vor Stichtag</t>
  </si>
  <si>
    <t>"GfB"</t>
  </si>
  <si>
    <t>AN-Typ</t>
  </si>
  <si>
    <t>Erläuterung der Änderungen gegenüber der Vorversion (Änderungshistorie)</t>
  </si>
  <si>
    <t>Datum der 
Änderung</t>
  </si>
  <si>
    <t>Tabellenblatt</t>
  </si>
  <si>
    <t>Zeile/Spalte</t>
  </si>
  <si>
    <t>Erläuterung der Änderung</t>
  </si>
  <si>
    <t>Hinweise für die Anwender</t>
  </si>
  <si>
    <t>Tage des Stichtagsmonates</t>
  </si>
  <si>
    <t>erster des Stichtagsmonates:</t>
  </si>
  <si>
    <t>bi/ Korrektur der Berechnung der letzten 6 Kalendermonate vor Stichtag</t>
  </si>
  <si>
    <t xml:space="preserve">     Problem: Excel rechnet mit 360 Tagen/Jahr, </t>
  </si>
  <si>
    <t xml:space="preserve">     Lösung:   </t>
  </si>
  <si>
    <t>1. Abbildung der Tage vom 1. des Stichtagsmonates bis zum Stichtag</t>
  </si>
  <si>
    <t xml:space="preserve">    Formel in F22: =Tag(B22)     (B22=Stichtag)</t>
  </si>
  <si>
    <t xml:space="preserve">   also wenn der Stichtag der 1. Tag im Monat ist, dann bilde den Stichtag ab</t>
  </si>
  <si>
    <t xml:space="preserve">    Formel in C23: =Wenn(F22=1;B22;B22-F22+1)</t>
  </si>
  <si>
    <t xml:space="preserve">   ansonsten rechne vom Stichtag die Tage bis zum 1. Kalendertag des Stichtagsmonates zurück</t>
  </si>
  <si>
    <t>2. Abbildung des 1. Kalendertages vom Stichtagsmonat JJJJ</t>
  </si>
  <si>
    <t>3. rechne vom Stichtagsmonatsbeginn jeweils 1 bis 6 Monate zurück in Zelle C24 bis C29</t>
  </si>
  <si>
    <t xml:space="preserve">             </t>
  </si>
  <si>
    <t>Grundlohn/-gehalt in € je VK/Monat</t>
  </si>
  <si>
    <t>Personalkostenaufstellung nach Tätigkeit und Vergütungsgruppe</t>
  </si>
  <si>
    <t>1.1. Pflegefachkräfte</t>
  </si>
  <si>
    <t>1.2. Pflegehilfskräfte</t>
  </si>
  <si>
    <t>Summe Pflegefachkräfte:</t>
  </si>
  <si>
    <t>Summe Pflegehilfskräfte:</t>
  </si>
  <si>
    <t xml:space="preserve">    zusätzlich eine Wennfunktion eingefügt = Wenn Stichtag leer, dann anderen Felder der Tabelle A21 bis F29 auch leer</t>
  </si>
  <si>
    <t>bi/ bei leeren Antrag werden dann in der Belegung die Monate mit "#Wert!" angeben, deshalb</t>
  </si>
  <si>
    <t xml:space="preserve">    in Zellen B22;F22;C23 bis C29 = zu den bestehenden Formeln ein Wennfehler(bestehende Formel;"") eingefügt</t>
  </si>
  <si>
    <t>Belegung</t>
  </si>
  <si>
    <t>PR</t>
  </si>
  <si>
    <t>% Ansatz für Verteilung Pkosten Pflege</t>
  </si>
  <si>
    <t>VK nach PR</t>
  </si>
  <si>
    <t>PDL lt. TAB Personalaufw.</t>
  </si>
  <si>
    <t>Summe:</t>
  </si>
  <si>
    <t>Gesamt VK Pflege inkl PDL/stellv.</t>
  </si>
  <si>
    <t>PK-Pflege</t>
  </si>
  <si>
    <t>VWL</t>
  </si>
  <si>
    <t>sv-pflichtig</t>
  </si>
  <si>
    <t>sv-frei</t>
  </si>
  <si>
    <r>
      <rPr>
        <b/>
        <u/>
        <sz val="10"/>
        <rFont val="Arial"/>
        <family val="2"/>
      </rPr>
      <t>jährliche</t>
    </r>
    <r>
      <rPr>
        <b/>
        <sz val="10"/>
        <rFont val="Arial"/>
        <family val="2"/>
      </rPr>
      <t xml:space="preserve"> Einmalzahlungen in € </t>
    </r>
    <r>
      <rPr>
        <b/>
        <u/>
        <sz val="10"/>
        <rFont val="Arial"/>
        <family val="2"/>
      </rPr>
      <t>je Stellenanteil</t>
    </r>
  </si>
  <si>
    <r>
      <rPr>
        <b/>
        <u/>
        <sz val="10"/>
        <rFont val="Arial"/>
        <family val="2"/>
      </rPr>
      <t>monatliche</t>
    </r>
    <r>
      <rPr>
        <b/>
        <sz val="10"/>
        <rFont val="Arial"/>
        <family val="2"/>
      </rPr>
      <t xml:space="preserve"> Zahlungen (AN-Brutto) in € je Stellenanteil</t>
    </r>
  </si>
  <si>
    <t>PFK/BFK</t>
  </si>
  <si>
    <t xml:space="preserve">PK/BK  </t>
  </si>
  <si>
    <t xml:space="preserve">PK/BK o. </t>
  </si>
  <si>
    <t>VK je Beschäftigungsgruppe</t>
  </si>
  <si>
    <t>PK/BK o.</t>
  </si>
  <si>
    <t>PK/BK</t>
  </si>
  <si>
    <t>Beschätigungsgruppe</t>
  </si>
  <si>
    <t>VK alle Beschäftigungsgruppen</t>
  </si>
  <si>
    <t>Beschäftigungsgruppen nach § 3 Abs. 3 RL § 72 SGB XI</t>
  </si>
  <si>
    <t>stellv. PDL</t>
  </si>
  <si>
    <t>durchschnittliche Gesamtbruttopersonalkosten je Stellenumfang</t>
  </si>
  <si>
    <t>wö. AZ je VK</t>
  </si>
  <si>
    <t>HILFSSPALTEN_AUSBLENDEN_SPERREN</t>
  </si>
  <si>
    <t>Gesamtbruttopersonalkosten je Jahr</t>
  </si>
  <si>
    <t>mtl. Grundgehalt</t>
  </si>
  <si>
    <t>mtl. VWL</t>
  </si>
  <si>
    <t>mtl. pflegetypische fixe Zulagen</t>
  </si>
  <si>
    <t>mtl. Einmalzahlungen</t>
  </si>
  <si>
    <t xml:space="preserve"> mind. 3 Jahre Berufsausbildung</t>
  </si>
  <si>
    <t>mind. 1 Jahr Berufsausbildung</t>
  </si>
  <si>
    <t>ohne mind. 1 Jahr Berufsausbildung</t>
  </si>
  <si>
    <t>fixe, regelm. Entlohnung je VK</t>
  </si>
  <si>
    <t>mtl. Arbeitszeit (40 h/Woche)</t>
  </si>
  <si>
    <t xml:space="preserve">Anteil je Beschäftigungsgruppe </t>
  </si>
  <si>
    <r>
      <rPr>
        <b/>
        <u/>
        <sz val="10"/>
        <color rgb="FFFF0000"/>
        <rFont val="Arial"/>
        <family val="2"/>
      </rPr>
      <t>regelmäßige und fixe</t>
    </r>
    <r>
      <rPr>
        <b/>
        <u/>
        <sz val="10"/>
        <rFont val="Arial"/>
        <family val="2"/>
      </rPr>
      <t xml:space="preserve"> pflegetypische </t>
    </r>
    <r>
      <rPr>
        <b/>
        <sz val="10"/>
        <rFont val="Arial"/>
        <family val="2"/>
      </rPr>
      <t>Zulagen</t>
    </r>
    <r>
      <rPr>
        <b/>
        <sz val="9"/>
        <rFont val="Arial"/>
        <family val="2"/>
      </rPr>
      <t xml:space="preserve">                                                          </t>
    </r>
  </si>
  <si>
    <r>
      <rPr>
        <b/>
        <u/>
        <sz val="10"/>
        <color rgb="FF0070C0"/>
        <rFont val="Arial"/>
        <family val="2"/>
      </rPr>
      <t>variable pflegetypische</t>
    </r>
    <r>
      <rPr>
        <b/>
        <sz val="10"/>
        <rFont val="Arial"/>
        <family val="2"/>
      </rPr>
      <t xml:space="preserve"> Zuschläge </t>
    </r>
  </si>
  <si>
    <r>
      <rPr>
        <b/>
        <u/>
        <sz val="10"/>
        <rFont val="Arial"/>
        <family val="2"/>
      </rPr>
      <t>monatliche</t>
    </r>
    <r>
      <rPr>
        <b/>
        <sz val="10"/>
        <rFont val="Arial"/>
        <family val="2"/>
      </rPr>
      <t xml:space="preserve"> Zahlungen (AN-Brutto) in €</t>
    </r>
    <r>
      <rPr>
        <b/>
        <u/>
        <sz val="10"/>
        <rFont val="Arial"/>
        <family val="2"/>
      </rPr>
      <t xml:space="preserve"> je Stellenanteil </t>
    </r>
  </si>
  <si>
    <t xml:space="preserve">Entlohnung der Pflege-/Betreuungsmitarbeiter entsprechend der Vorgaben </t>
  </si>
  <si>
    <t>VK</t>
  </si>
  <si>
    <t>Welche/r Tarif/AVR</t>
  </si>
  <si>
    <r>
      <t>durchschnittliche Gesamt-bruttopersonalkosten in €</t>
    </r>
    <r>
      <rPr>
        <b/>
        <u/>
        <sz val="10"/>
        <rFont val="Arial"/>
        <family val="2"/>
      </rPr>
      <t xml:space="preserve"> je VK</t>
    </r>
  </si>
  <si>
    <r>
      <t>durchschnittliche  Arbeitgeber-bruttopersonalkosten (inkl. SV-AG)  in €</t>
    </r>
    <r>
      <rPr>
        <b/>
        <u/>
        <sz val="10"/>
        <rFont val="Arial"/>
        <family val="2"/>
      </rPr>
      <t xml:space="preserve"> je Stellenanteil</t>
    </r>
  </si>
  <si>
    <t>Sozialversicherungsbeitrag "geringfügig Beschäftigte"</t>
  </si>
  <si>
    <t>unmittelbare Bindung Tarif/ AVR:</t>
  </si>
  <si>
    <t>einrichtungsindividuelles Entgeltniveau</t>
  </si>
  <si>
    <t>regional übliches Entgelt</t>
  </si>
  <si>
    <t xml:space="preserve">Differenzierung nach Beschäftigungsgruppen </t>
  </si>
  <si>
    <t>Entlohnung nach:</t>
  </si>
  <si>
    <t>Tarif/AVR maßgebend</t>
  </si>
  <si>
    <t xml:space="preserve">arbeitszeitnormierter Stundenlohn </t>
  </si>
  <si>
    <t>Besitzstand</t>
  </si>
  <si>
    <t>mtl. Grundgehalt inkl. Besitzstand</t>
  </si>
  <si>
    <t>weitere zusätzliche Zuschläge/Zulagen / betriebliche Altersversorgung</t>
  </si>
  <si>
    <t>regional übliches Entgeltniveau 2024</t>
  </si>
  <si>
    <t>regional übliches Entgeltniveau 2024 zuzügl. max. 10%</t>
  </si>
  <si>
    <t>Pseudonym Nummer    
     (bei geringfügig Beschäftigten bitte GfB eingeben)</t>
  </si>
  <si>
    <t>Angaben für 2025 (Plausibilitätsbogen)</t>
  </si>
  <si>
    <t>regional übliches Entgeltniveau 2025</t>
  </si>
  <si>
    <t>regional übliches Entgeltniveau 2025 zuzügl. max.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</si>
</sst>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"/>
    <numFmt numFmtId="167" formatCode="0.0\ %"/>
    <numFmt numFmtId="168" formatCode="#,##0.000"/>
    <numFmt numFmtId="169" formatCode="#,##0.00\ &quot;€/VK&quot;"/>
    <numFmt numFmtId="170" formatCode="#,##0\ ;\-\ #,##0\ ;&quot;-&quot;\ \ ;@"/>
    <numFmt numFmtId="171" formatCode="#,##0.00\ ;\-#,##0.00\ ;&quot;-&quot;\ ??;@"/>
    <numFmt numFmtId="172" formatCode="#,##0\ ;\-#,##0\ ;&quot;-&quot;\ \ \ ;@"/>
    <numFmt numFmtId="173" formatCode="#,##0.00\ ;\-#,##0.00\ ;&quot;-&quot;\ \ \ \ \ ;@"/>
    <numFmt numFmtId="174" formatCode="0.00_ &quot;€&quot;"/>
    <numFmt numFmtId="175" formatCode="0.00\ &quot;€&quot;"/>
    <numFmt numFmtId="176" formatCode="_-\ #,##0.00\ &quot;€/VK&quot;"/>
    <numFmt numFmtId="177" formatCode="#,##0\ &quot;€/VK&quot;"/>
  </numFmts>
  <fonts count="7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1"/>
      <color rgb="FF7030A0"/>
      <name val="Arial"/>
      <family val="2"/>
    </font>
    <font>
      <sz val="10"/>
      <color rgb="FF7030A0"/>
      <name val="Arial"/>
      <family val="2"/>
    </font>
    <font>
      <sz val="10"/>
      <color theme="3" tint="-0.249977111117893"/>
      <name val="Arial"/>
      <family val="2"/>
    </font>
    <font>
      <sz val="11"/>
      <color rgb="FF0070C0"/>
      <name val="Arial"/>
      <family val="2"/>
    </font>
    <font>
      <b/>
      <sz val="12"/>
      <name val="Arial"/>
      <family val="2"/>
    </font>
    <font>
      <b/>
      <sz val="10"/>
      <color rgb="FF0070C0"/>
      <name val="Arial"/>
      <family val="2"/>
    </font>
    <font>
      <b/>
      <sz val="10"/>
      <color theme="3" tint="-0.249977111117893"/>
      <name val="Arial"/>
      <family val="2"/>
    </font>
    <font>
      <sz val="9"/>
      <color theme="1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rgb="FF00B0F0"/>
      <name val="Arial"/>
      <family val="2"/>
    </font>
    <font>
      <sz val="10"/>
      <color theme="3"/>
      <name val="Arial"/>
      <family val="2"/>
    </font>
    <font>
      <sz val="11"/>
      <color theme="3"/>
      <name val="Arial"/>
      <family val="2"/>
    </font>
    <font>
      <b/>
      <sz val="9"/>
      <name val="Arial"/>
      <family val="2"/>
    </font>
    <font>
      <b/>
      <sz val="10"/>
      <name val="Wingdings"/>
      <charset val="2"/>
    </font>
    <font>
      <b/>
      <sz val="14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sz val="11"/>
      <color theme="9" tint="-0.249977111117893"/>
      <name val="Arial"/>
      <family val="2"/>
    </font>
    <font>
      <sz val="10"/>
      <color theme="3" tint="0.39997558519241921"/>
      <name val="Arial"/>
      <family val="2"/>
    </font>
    <font>
      <sz val="10"/>
      <color rgb="FFFF00FF"/>
      <name val="Arial"/>
      <family val="2"/>
    </font>
    <font>
      <sz val="11"/>
      <color rgb="FFFF00FF"/>
      <name val="Arial"/>
      <family val="2"/>
    </font>
    <font>
      <b/>
      <sz val="9"/>
      <color rgb="FFFF0000"/>
      <name val="Arial"/>
      <family val="2"/>
    </font>
    <font>
      <b/>
      <sz val="11"/>
      <color rgb="FFFF00FF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theme="0"/>
      <name val="Arial"/>
      <family val="2"/>
    </font>
    <font>
      <sz val="10"/>
      <color theme="7"/>
      <name val="Arial"/>
      <family val="2"/>
    </font>
    <font>
      <sz val="9"/>
      <color theme="7"/>
      <name val="Arial"/>
      <family val="2"/>
    </font>
    <font>
      <sz val="10"/>
      <color theme="2" tint="-0.499984740745262"/>
      <name val="Arial"/>
      <family val="2"/>
    </font>
    <font>
      <b/>
      <sz val="11"/>
      <color theme="2" tint="-0.499984740745262"/>
      <name val="Arial"/>
      <family val="2"/>
    </font>
    <font>
      <sz val="9"/>
      <color theme="2" tint="-0.749992370372631"/>
      <name val="Arial"/>
      <family val="2"/>
    </font>
    <font>
      <sz val="11"/>
      <color theme="0" tint="-0.249977111117893"/>
      <name val="Arial"/>
      <family val="2"/>
    </font>
    <font>
      <b/>
      <sz val="10"/>
      <color theme="9" tint="-0.499984740745262"/>
      <name val="Arial"/>
      <family val="2"/>
    </font>
    <font>
      <b/>
      <u/>
      <sz val="10"/>
      <color rgb="FFFF0000"/>
      <name val="Arial"/>
      <family val="2"/>
    </font>
    <font>
      <b/>
      <sz val="16"/>
      <name val="Arial"/>
      <family val="2"/>
    </font>
    <font>
      <u/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9"/>
      <color rgb="FF0070C0"/>
      <name val="Arial"/>
      <family val="2"/>
    </font>
    <font>
      <b/>
      <sz val="9"/>
      <color theme="3" tint="-0.249977111117893"/>
      <name val="Arial"/>
      <family val="2"/>
    </font>
    <font>
      <b/>
      <u/>
      <sz val="10"/>
      <color rgb="FF0070C0"/>
      <name val="Arial"/>
      <family val="2"/>
    </font>
    <font>
      <sz val="10"/>
      <color theme="0" tint="-0.14999847407452621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b/>
      <sz val="10"/>
      <color rgb="FF000066"/>
      <name val="Arial"/>
      <family val="2"/>
    </font>
    <font>
      <u/>
      <sz val="10"/>
      <name val="Arial"/>
      <family val="2"/>
    </font>
    <font>
      <u/>
      <sz val="10"/>
      <color rgb="FF0070C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CD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4C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0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8" borderId="40" applyNumberFormat="0" applyAlignment="0">
      <protection locked="0"/>
    </xf>
    <xf numFmtId="0" fontId="14" fillId="10" borderId="0" applyNumberFormat="0" applyBorder="0" applyAlignment="0" applyProtection="0"/>
    <xf numFmtId="167" fontId="20" fillId="0" borderId="0" applyFont="0" applyFill="0" applyBorder="0" applyAlignment="0" applyProtection="0"/>
    <xf numFmtId="0" fontId="14" fillId="9" borderId="0" applyNumberFormat="0" applyFont="0" applyBorder="0" applyAlignment="0" applyProtection="0"/>
    <xf numFmtId="0" fontId="14" fillId="10" borderId="0" applyNumberFormat="0" applyFont="0" applyBorder="0" applyAlignment="0" applyProtection="0"/>
    <xf numFmtId="14" fontId="20" fillId="8" borderId="14" applyFont="0" applyFill="0" applyBorder="0" applyAlignment="0" applyProtection="0">
      <alignment vertical="center"/>
      <protection locked="0"/>
    </xf>
    <xf numFmtId="0" fontId="14" fillId="8" borderId="40" applyNumberFormat="0" applyAlignment="0">
      <protection locked="0"/>
    </xf>
    <xf numFmtId="0" fontId="16" fillId="8" borderId="14" applyNumberFormat="0" applyFont="0" applyAlignment="0">
      <protection locked="0"/>
    </xf>
    <xf numFmtId="0" fontId="20" fillId="0" borderId="0" applyNumberFormat="0" applyFont="0" applyBorder="0" applyAlignment="0"/>
    <xf numFmtId="0" fontId="20" fillId="13" borderId="0" applyNumberFormat="0" applyFont="0" applyBorder="0" applyAlignment="0" applyProtection="0"/>
    <xf numFmtId="0" fontId="20" fillId="0" borderId="0" applyBorder="0">
      <alignment vertical="center"/>
    </xf>
    <xf numFmtId="2" fontId="20" fillId="0" borderId="0" applyFont="0" applyFill="0" applyBorder="0" applyAlignment="0" applyProtection="0"/>
    <xf numFmtId="49" fontId="20" fillId="0" borderId="0" applyFont="0" applyFill="0" applyBorder="0" applyAlignment="0" applyProtection="0">
      <alignment vertical="center"/>
    </xf>
    <xf numFmtId="168" fontId="20" fillId="0" borderId="0" applyFont="0" applyFill="0" applyBorder="0" applyAlignment="0" applyProtection="0"/>
    <xf numFmtId="0" fontId="51" fillId="0" borderId="0" applyBorder="0">
      <alignment vertical="center"/>
    </xf>
    <xf numFmtId="0" fontId="14" fillId="9" borderId="0" applyNumberFormat="0" applyFont="0" applyBorder="0" applyAlignment="0" applyProtection="0"/>
    <xf numFmtId="0" fontId="14" fillId="10" borderId="0" applyNumberFormat="0" applyFont="0" applyBorder="0" applyAlignment="0" applyProtection="0"/>
    <xf numFmtId="14" fontId="20" fillId="8" borderId="14" applyFont="0" applyFill="0" applyBorder="0" applyAlignment="0" applyProtection="0">
      <alignment vertical="center"/>
      <protection locked="0"/>
    </xf>
    <xf numFmtId="172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</cellStyleXfs>
  <cellXfs count="461">
    <xf numFmtId="0" fontId="0" fillId="0" borderId="0" xfId="0"/>
    <xf numFmtId="0" fontId="13" fillId="0" borderId="0" xfId="0" applyFont="1"/>
    <xf numFmtId="0" fontId="0" fillId="0" borderId="5" xfId="0" applyBorder="1"/>
    <xf numFmtId="0" fontId="13" fillId="0" borderId="0" xfId="0" applyFont="1" applyProtection="1">
      <protection hidden="1"/>
    </xf>
    <xf numFmtId="0" fontId="27" fillId="0" borderId="0" xfId="0" applyFont="1"/>
    <xf numFmtId="0" fontId="24" fillId="0" borderId="0" xfId="0" applyFont="1"/>
    <xf numFmtId="0" fontId="15" fillId="0" borderId="0" xfId="0" applyFont="1"/>
    <xf numFmtId="0" fontId="32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9" fontId="24" fillId="3" borderId="0" xfId="0" applyNumberFormat="1" applyFont="1" applyFill="1"/>
    <xf numFmtId="14" fontId="18" fillId="7" borderId="14" xfId="0" applyNumberFormat="1" applyFont="1" applyFill="1" applyBorder="1" applyAlignment="1" applyProtection="1">
      <alignment vertical="center"/>
      <protection locked="0"/>
    </xf>
    <xf numFmtId="0" fontId="16" fillId="5" borderId="0" xfId="4" applyFont="1" applyFill="1" applyBorder="1" applyAlignment="1" applyProtection="1"/>
    <xf numFmtId="14" fontId="16" fillId="5" borderId="0" xfId="4" applyNumberFormat="1" applyFont="1" applyFill="1" applyBorder="1" applyProtection="1"/>
    <xf numFmtId="0" fontId="18" fillId="7" borderId="14" xfId="0" applyFont="1" applyFill="1" applyBorder="1" applyAlignment="1" applyProtection="1">
      <alignment vertical="center"/>
      <protection locked="0"/>
    </xf>
    <xf numFmtId="0" fontId="18" fillId="5" borderId="1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18" fillId="5" borderId="4" xfId="0" applyFont="1" applyFill="1" applyBorder="1" applyAlignment="1">
      <alignment vertical="center"/>
    </xf>
    <xf numFmtId="0" fontId="18" fillId="7" borderId="12" xfId="0" applyFont="1" applyFill="1" applyBorder="1" applyAlignment="1" applyProtection="1">
      <alignment vertical="center"/>
      <protection locked="0"/>
    </xf>
    <xf numFmtId="0" fontId="18" fillId="5" borderId="6" xfId="0" applyFont="1" applyFill="1" applyBorder="1" applyAlignment="1">
      <alignment vertical="center"/>
    </xf>
    <xf numFmtId="0" fontId="20" fillId="5" borderId="36" xfId="0" applyFont="1" applyFill="1" applyBorder="1" applyAlignment="1">
      <alignment vertical="center"/>
    </xf>
    <xf numFmtId="0" fontId="18" fillId="5" borderId="36" xfId="0" applyFont="1" applyFill="1" applyBorder="1" applyAlignment="1">
      <alignment vertical="center"/>
    </xf>
    <xf numFmtId="44" fontId="41" fillId="12" borderId="2" xfId="2" applyFont="1" applyFill="1" applyBorder="1" applyAlignment="1" applyProtection="1">
      <alignment vertical="top"/>
    </xf>
    <xf numFmtId="0" fontId="43" fillId="12" borderId="2" xfId="0" applyFont="1" applyFill="1" applyBorder="1" applyAlignment="1">
      <alignment horizontal="center" vertical="top" wrapText="1"/>
    </xf>
    <xf numFmtId="4" fontId="13" fillId="7" borderId="19" xfId="0" applyNumberFormat="1" applyFont="1" applyFill="1" applyBorder="1" applyAlignment="1" applyProtection="1">
      <alignment horizontal="center"/>
      <protection locked="0"/>
    </xf>
    <xf numFmtId="4" fontId="13" fillId="7" borderId="14" xfId="0" applyNumberFormat="1" applyFont="1" applyFill="1" applyBorder="1" applyAlignment="1" applyProtection="1">
      <alignment horizontal="center"/>
      <protection locked="0"/>
    </xf>
    <xf numFmtId="4" fontId="13" fillId="0" borderId="14" xfId="0" applyNumberFormat="1" applyFont="1" applyBorder="1" applyAlignment="1">
      <alignment horizontal="center"/>
    </xf>
    <xf numFmtId="0" fontId="17" fillId="2" borderId="0" xfId="0" applyFont="1" applyFill="1"/>
    <xf numFmtId="0" fontId="13" fillId="2" borderId="0" xfId="0" applyFont="1" applyFill="1"/>
    <xf numFmtId="2" fontId="18" fillId="7" borderId="14" xfId="0" applyNumberFormat="1" applyFont="1" applyFill="1" applyBorder="1" applyAlignment="1" applyProtection="1">
      <alignment vertical="center"/>
      <protection locked="0"/>
    </xf>
    <xf numFmtId="2" fontId="18" fillId="7" borderId="12" xfId="0" applyNumberFormat="1" applyFont="1" applyFill="1" applyBorder="1" applyAlignment="1" applyProtection="1">
      <alignment vertical="center"/>
      <protection locked="0"/>
    </xf>
    <xf numFmtId="0" fontId="15" fillId="4" borderId="0" xfId="0" applyFont="1" applyFill="1"/>
    <xf numFmtId="0" fontId="0" fillId="4" borderId="0" xfId="0" applyFill="1"/>
    <xf numFmtId="14" fontId="49" fillId="4" borderId="0" xfId="0" applyNumberFormat="1" applyFont="1" applyFill="1"/>
    <xf numFmtId="0" fontId="47" fillId="4" borderId="0" xfId="0" applyFont="1" applyFill="1"/>
    <xf numFmtId="0" fontId="22" fillId="4" borderId="0" xfId="0" applyFont="1" applyFill="1"/>
    <xf numFmtId="0" fontId="38" fillId="4" borderId="0" xfId="0" applyFont="1" applyFill="1"/>
    <xf numFmtId="49" fontId="0" fillId="0" borderId="0" xfId="0" applyNumberFormat="1"/>
    <xf numFmtId="0" fontId="0" fillId="0" borderId="8" xfId="0" applyBorder="1"/>
    <xf numFmtId="0" fontId="0" fillId="3" borderId="12" xfId="0" applyFill="1" applyBorder="1"/>
    <xf numFmtId="0" fontId="0" fillId="3" borderId="16" xfId="0" applyFill="1" applyBorder="1"/>
    <xf numFmtId="0" fontId="0" fillId="3" borderId="13" xfId="0" applyFill="1" applyBorder="1"/>
    <xf numFmtId="14" fontId="0" fillId="0" borderId="14" xfId="0" applyNumberFormat="1" applyBorder="1"/>
    <xf numFmtId="0" fontId="0" fillId="3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18" xfId="0" applyFill="1" applyBorder="1"/>
    <xf numFmtId="0" fontId="0" fillId="3" borderId="17" xfId="0" applyFill="1" applyBorder="1"/>
    <xf numFmtId="0" fontId="0" fillId="3" borderId="19" xfId="0" applyFill="1" applyBorder="1"/>
    <xf numFmtId="14" fontId="50" fillId="4" borderId="0" xfId="0" applyNumberFormat="1" applyFont="1" applyFill="1"/>
    <xf numFmtId="164" fontId="13" fillId="13" borderId="9" xfId="0" applyNumberFormat="1" applyFont="1" applyFill="1" applyBorder="1" applyAlignment="1">
      <alignment horizontal="center"/>
    </xf>
    <xf numFmtId="14" fontId="0" fillId="3" borderId="3" xfId="0" applyNumberFormat="1" applyFill="1" applyBorder="1"/>
    <xf numFmtId="0" fontId="0" fillId="13" borderId="18" xfId="0" applyFill="1" applyBorder="1"/>
    <xf numFmtId="0" fontId="0" fillId="13" borderId="17" xfId="0" applyFill="1" applyBorder="1"/>
    <xf numFmtId="0" fontId="0" fillId="13" borderId="19" xfId="0" applyFill="1" applyBorder="1"/>
    <xf numFmtId="4" fontId="11" fillId="0" borderId="19" xfId="0" applyNumberFormat="1" applyFont="1" applyBorder="1" applyAlignment="1">
      <alignment horizontal="center"/>
    </xf>
    <xf numFmtId="1" fontId="13" fillId="7" borderId="8" xfId="0" applyNumberFormat="1" applyFont="1" applyFill="1" applyBorder="1" applyAlignment="1" applyProtection="1">
      <alignment horizontal="center"/>
      <protection locked="0"/>
    </xf>
    <xf numFmtId="1" fontId="13" fillId="7" borderId="13" xfId="0" applyNumberFormat="1" applyFont="1" applyFill="1" applyBorder="1" applyAlignment="1" applyProtection="1">
      <alignment horizontal="center"/>
      <protection locked="0"/>
    </xf>
    <xf numFmtId="0" fontId="51" fillId="14" borderId="0" xfId="18" applyFill="1" applyAlignment="1">
      <alignment vertical="center" wrapText="1"/>
    </xf>
    <xf numFmtId="0" fontId="18" fillId="0" borderId="14" xfId="18" applyFont="1" applyBorder="1" applyAlignment="1">
      <alignment horizontal="center" vertical="center" wrapText="1"/>
    </xf>
    <xf numFmtId="14" fontId="0" fillId="3" borderId="14" xfId="0" applyNumberFormat="1" applyFill="1" applyBorder="1"/>
    <xf numFmtId="0" fontId="0" fillId="0" borderId="12" xfId="0" applyBorder="1"/>
    <xf numFmtId="0" fontId="0" fillId="0" borderId="13" xfId="0" applyBorder="1"/>
    <xf numFmtId="14" fontId="15" fillId="13" borderId="14" xfId="0" applyNumberFormat="1" applyFont="1" applyFill="1" applyBorder="1"/>
    <xf numFmtId="0" fontId="15" fillId="13" borderId="14" xfId="0" applyFont="1" applyFill="1" applyBorder="1"/>
    <xf numFmtId="0" fontId="13" fillId="6" borderId="0" xfId="0" applyFont="1" applyFill="1"/>
    <xf numFmtId="0" fontId="13" fillId="6" borderId="18" xfId="0" applyFont="1" applyFill="1" applyBorder="1"/>
    <xf numFmtId="0" fontId="13" fillId="6" borderId="17" xfId="0" applyFont="1" applyFill="1" applyBorder="1"/>
    <xf numFmtId="0" fontId="20" fillId="5" borderId="36" xfId="0" applyFont="1" applyFill="1" applyBorder="1" applyAlignment="1">
      <alignment horizontal="left" vertical="top"/>
    </xf>
    <xf numFmtId="0" fontId="18" fillId="5" borderId="36" xfId="0" applyFont="1" applyFill="1" applyBorder="1" applyAlignment="1">
      <alignment horizontal="left" vertical="top"/>
    </xf>
    <xf numFmtId="4" fontId="13" fillId="2" borderId="14" xfId="0" applyNumberFormat="1" applyFont="1" applyFill="1" applyBorder="1" applyAlignment="1">
      <alignment horizontal="center"/>
    </xf>
    <xf numFmtId="4" fontId="13" fillId="7" borderId="13" xfId="0" applyNumberFormat="1" applyFont="1" applyFill="1" applyBorder="1" applyAlignment="1" applyProtection="1">
      <alignment horizontal="center"/>
      <protection locked="0"/>
    </xf>
    <xf numFmtId="0" fontId="17" fillId="0" borderId="33" xfId="0" applyFont="1" applyBorder="1" applyAlignment="1">
      <alignment horizontal="right"/>
    </xf>
    <xf numFmtId="0" fontId="13" fillId="0" borderId="36" xfId="0" applyFont="1" applyBorder="1"/>
    <xf numFmtId="0" fontId="13" fillId="0" borderId="37" xfId="0" applyFont="1" applyBorder="1"/>
    <xf numFmtId="0" fontId="17" fillId="0" borderId="33" xfId="0" applyFont="1" applyBorder="1" applyAlignment="1">
      <alignment horizontal="center"/>
    </xf>
    <xf numFmtId="0" fontId="28" fillId="0" borderId="34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13" fillId="0" borderId="35" xfId="0" applyFont="1" applyBorder="1"/>
    <xf numFmtId="0" fontId="34" fillId="0" borderId="0" xfId="0" applyFont="1" applyAlignment="1">
      <alignment vertical="center"/>
    </xf>
    <xf numFmtId="0" fontId="13" fillId="0" borderId="24" xfId="0" applyFont="1" applyBorder="1"/>
    <xf numFmtId="0" fontId="13" fillId="0" borderId="25" xfId="0" applyFont="1" applyBorder="1"/>
    <xf numFmtId="0" fontId="23" fillId="0" borderId="0" xfId="0" applyFont="1"/>
    <xf numFmtId="0" fontId="17" fillId="2" borderId="25" xfId="0" applyFont="1" applyFill="1" applyBorder="1"/>
    <xf numFmtId="165" fontId="13" fillId="7" borderId="14" xfId="0" applyNumberFormat="1" applyFont="1" applyFill="1" applyBorder="1" applyAlignment="1" applyProtection="1">
      <alignment horizontal="center"/>
      <protection locked="0"/>
    </xf>
    <xf numFmtId="0" fontId="0" fillId="0" borderId="14" xfId="0" applyBorder="1"/>
    <xf numFmtId="165" fontId="18" fillId="7" borderId="14" xfId="0" applyNumberFormat="1" applyFont="1" applyFill="1" applyBorder="1" applyAlignment="1" applyProtection="1">
      <alignment vertical="center"/>
      <protection locked="0"/>
    </xf>
    <xf numFmtId="14" fontId="57" fillId="4" borderId="0" xfId="0" applyNumberFormat="1" applyFont="1" applyFill="1"/>
    <xf numFmtId="0" fontId="58" fillId="4" borderId="0" xfId="0" applyFont="1" applyFill="1"/>
    <xf numFmtId="0" fontId="59" fillId="0" borderId="13" xfId="0" applyFont="1" applyBorder="1"/>
    <xf numFmtId="0" fontId="0" fillId="3" borderId="14" xfId="0" applyFill="1" applyBorder="1"/>
    <xf numFmtId="1" fontId="0" fillId="0" borderId="14" xfId="0" applyNumberFormat="1" applyBorder="1"/>
    <xf numFmtId="2" fontId="0" fillId="0" borderId="14" xfId="0" applyNumberFormat="1" applyBorder="1"/>
    <xf numFmtId="10" fontId="0" fillId="0" borderId="14" xfId="3" applyNumberFormat="1" applyFont="1" applyBorder="1"/>
    <xf numFmtId="0" fontId="0" fillId="3" borderId="46" xfId="0" applyFill="1" applyBorder="1"/>
    <xf numFmtId="1" fontId="0" fillId="0" borderId="46" xfId="0" applyNumberFormat="1" applyBorder="1"/>
    <xf numFmtId="2" fontId="0" fillId="0" borderId="46" xfId="0" applyNumberFormat="1" applyBorder="1"/>
    <xf numFmtId="0" fontId="0" fillId="0" borderId="46" xfId="0" applyBorder="1"/>
    <xf numFmtId="10" fontId="0" fillId="0" borderId="46" xfId="3" applyNumberFormat="1" applyFont="1" applyBorder="1"/>
    <xf numFmtId="0" fontId="59" fillId="0" borderId="14" xfId="0" applyFont="1" applyBorder="1"/>
    <xf numFmtId="0" fontId="0" fillId="3" borderId="19" xfId="0" applyFill="1" applyBorder="1" applyAlignment="1">
      <alignment wrapText="1"/>
    </xf>
    <xf numFmtId="1" fontId="0" fillId="0" borderId="19" xfId="0" applyNumberFormat="1" applyBorder="1"/>
    <xf numFmtId="0" fontId="0" fillId="0" borderId="19" xfId="0" applyBorder="1"/>
    <xf numFmtId="9" fontId="0" fillId="0" borderId="19" xfId="0" applyNumberFormat="1" applyBorder="1"/>
    <xf numFmtId="0" fontId="59" fillId="0" borderId="19" xfId="0" applyFont="1" applyBorder="1"/>
    <xf numFmtId="0" fontId="0" fillId="0" borderId="22" xfId="0" applyBorder="1"/>
    <xf numFmtId="0" fontId="0" fillId="3" borderId="23" xfId="0" applyFill="1" applyBorder="1" applyAlignment="1">
      <alignment wrapText="1"/>
    </xf>
    <xf numFmtId="0" fontId="0" fillId="0" borderId="23" xfId="0" applyBorder="1"/>
    <xf numFmtId="0" fontId="0" fillId="13" borderId="14" xfId="0" applyFill="1" applyBorder="1"/>
    <xf numFmtId="0" fontId="0" fillId="13" borderId="14" xfId="0" applyFill="1" applyBorder="1" applyAlignment="1">
      <alignment wrapText="1"/>
    </xf>
    <xf numFmtId="0" fontId="59" fillId="3" borderId="14" xfId="0" applyFont="1" applyFill="1" applyBorder="1"/>
    <xf numFmtId="0" fontId="59" fillId="0" borderId="16" xfId="0" applyFont="1" applyBorder="1"/>
    <xf numFmtId="0" fontId="59" fillId="0" borderId="23" xfId="0" applyFont="1" applyBorder="1"/>
    <xf numFmtId="4" fontId="9" fillId="7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14" xfId="0" applyFont="1" applyBorder="1" applyAlignment="1">
      <alignment vertical="top" wrapText="1"/>
    </xf>
    <xf numFmtId="14" fontId="8" fillId="0" borderId="19" xfId="0" applyNumberFormat="1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14" fontId="8" fillId="0" borderId="47" xfId="0" applyNumberFormat="1" applyFont="1" applyBorder="1" applyAlignment="1">
      <alignment horizontal="center" vertical="top" wrapText="1"/>
    </xf>
    <xf numFmtId="0" fontId="7" fillId="0" borderId="47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14" fontId="6" fillId="0" borderId="14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0" borderId="0" xfId="0" applyFont="1"/>
    <xf numFmtId="0" fontId="5" fillId="0" borderId="14" xfId="0" applyFont="1" applyBorder="1" applyAlignment="1">
      <alignment vertical="top" wrapText="1"/>
    </xf>
    <xf numFmtId="14" fontId="8" fillId="0" borderId="14" xfId="0" applyNumberFormat="1" applyFont="1" applyBorder="1" applyAlignment="1">
      <alignment horizontal="center" vertical="top" wrapText="1"/>
    </xf>
    <xf numFmtId="0" fontId="28" fillId="0" borderId="33" xfId="0" applyFont="1" applyBorder="1" applyAlignment="1">
      <alignment vertical="center"/>
    </xf>
    <xf numFmtId="0" fontId="18" fillId="5" borderId="36" xfId="0" applyFont="1" applyFill="1" applyBorder="1" applyAlignment="1">
      <alignment horizontal="left" vertical="center"/>
    </xf>
    <xf numFmtId="49" fontId="13" fillId="7" borderId="13" xfId="0" applyNumberFormat="1" applyFont="1" applyFill="1" applyBorder="1" applyAlignment="1" applyProtection="1">
      <alignment horizontal="center"/>
      <protection locked="0"/>
    </xf>
    <xf numFmtId="49" fontId="12" fillId="7" borderId="13" xfId="0" applyNumberFormat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18" fillId="16" borderId="46" xfId="0" applyFont="1" applyFill="1" applyBorder="1" applyAlignment="1">
      <alignment horizontal="center" vertical="top" wrapText="1"/>
    </xf>
    <xf numFmtId="0" fontId="13" fillId="12" borderId="0" xfId="0" applyFont="1" applyFill="1"/>
    <xf numFmtId="169" fontId="17" fillId="13" borderId="0" xfId="0" applyNumberFormat="1" applyFont="1" applyFill="1" applyAlignment="1">
      <alignment horizontal="center"/>
    </xf>
    <xf numFmtId="10" fontId="13" fillId="0" borderId="0" xfId="0" applyNumberFormat="1" applyFont="1" applyAlignment="1">
      <alignment horizontal="center"/>
    </xf>
    <xf numFmtId="10" fontId="17" fillId="0" borderId="0" xfId="3" applyNumberFormat="1" applyFont="1" applyBorder="1" applyAlignment="1" applyProtection="1">
      <alignment horizontal="center"/>
    </xf>
    <xf numFmtId="2" fontId="13" fillId="0" borderId="0" xfId="0" applyNumberFormat="1" applyFont="1"/>
    <xf numFmtId="10" fontId="13" fillId="0" borderId="0" xfId="3" applyNumberFormat="1" applyFont="1" applyBorder="1" applyAlignment="1" applyProtection="1">
      <alignment horizontal="center"/>
    </xf>
    <xf numFmtId="0" fontId="21" fillId="13" borderId="0" xfId="1" applyFill="1" applyBorder="1" applyAlignment="1" applyProtection="1">
      <alignment horizontal="center"/>
    </xf>
    <xf numFmtId="0" fontId="48" fillId="17" borderId="0" xfId="0" applyFont="1" applyFill="1" applyAlignment="1">
      <alignment horizontal="left"/>
    </xf>
    <xf numFmtId="0" fontId="13" fillId="7" borderId="0" xfId="0" applyFont="1" applyFill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 vertical="center"/>
    </xf>
    <xf numFmtId="0" fontId="18" fillId="7" borderId="0" xfId="0" applyFont="1" applyFill="1" applyAlignment="1">
      <alignment horizontal="center" vertical="center" wrapText="1"/>
    </xf>
    <xf numFmtId="4" fontId="4" fillId="13" borderId="14" xfId="0" applyNumberFormat="1" applyFont="1" applyFill="1" applyBorder="1" applyAlignment="1">
      <alignment horizontal="center"/>
    </xf>
    <xf numFmtId="4" fontId="17" fillId="11" borderId="14" xfId="0" applyNumberFormat="1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4" fillId="13" borderId="51" xfId="0" applyFont="1" applyFill="1" applyBorder="1" applyAlignment="1">
      <alignment horizontal="center"/>
    </xf>
    <xf numFmtId="4" fontId="17" fillId="13" borderId="31" xfId="0" applyNumberFormat="1" applyFont="1" applyFill="1" applyBorder="1" applyAlignment="1" applyProtection="1">
      <alignment horizontal="left"/>
      <protection hidden="1"/>
    </xf>
    <xf numFmtId="4" fontId="17" fillId="13" borderId="32" xfId="0" applyNumberFormat="1" applyFont="1" applyFill="1" applyBorder="1" applyAlignment="1" applyProtection="1">
      <alignment horizontal="left"/>
      <protection hidden="1"/>
    </xf>
    <xf numFmtId="4" fontId="17" fillId="15" borderId="15" xfId="0" applyNumberFormat="1" applyFont="1" applyFill="1" applyBorder="1" applyAlignment="1" applyProtection="1">
      <alignment horizontal="left" wrapText="1"/>
      <protection hidden="1"/>
    </xf>
    <xf numFmtId="0" fontId="0" fillId="13" borderId="0" xfId="0" applyFill="1"/>
    <xf numFmtId="0" fontId="63" fillId="0" borderId="0" xfId="0" applyFont="1"/>
    <xf numFmtId="175" fontId="28" fillId="2" borderId="0" xfId="0" applyNumberFormat="1" applyFont="1" applyFill="1" applyAlignment="1">
      <alignment horizontal="center"/>
    </xf>
    <xf numFmtId="0" fontId="23" fillId="5" borderId="41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 vertical="center" wrapText="1"/>
    </xf>
    <xf numFmtId="0" fontId="33" fillId="20" borderId="0" xfId="0" applyFont="1" applyFill="1" applyAlignment="1">
      <alignment horizontal="center"/>
    </xf>
    <xf numFmtId="0" fontId="66" fillId="17" borderId="0" xfId="0" applyFont="1" applyFill="1" applyAlignment="1">
      <alignment horizontal="left"/>
    </xf>
    <xf numFmtId="0" fontId="67" fillId="17" borderId="0" xfId="0" applyFont="1" applyFill="1" applyAlignment="1">
      <alignment horizontal="left"/>
    </xf>
    <xf numFmtId="0" fontId="33" fillId="20" borderId="0" xfId="0" applyFont="1" applyFill="1" applyAlignment="1">
      <alignment horizontal="center" wrapText="1"/>
    </xf>
    <xf numFmtId="4" fontId="19" fillId="13" borderId="14" xfId="0" applyNumberFormat="1" applyFont="1" applyFill="1" applyBorder="1" applyAlignment="1">
      <alignment horizontal="center"/>
    </xf>
    <xf numFmtId="4" fontId="22" fillId="13" borderId="14" xfId="0" applyNumberFormat="1" applyFont="1" applyFill="1" applyBorder="1" applyAlignment="1">
      <alignment horizontal="center"/>
    </xf>
    <xf numFmtId="4" fontId="26" fillId="13" borderId="14" xfId="0" applyNumberFormat="1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169" fontId="19" fillId="13" borderId="14" xfId="0" applyNumberFormat="1" applyFont="1" applyFill="1" applyBorder="1" applyAlignment="1">
      <alignment horizontal="center"/>
    </xf>
    <xf numFmtId="169" fontId="22" fillId="13" borderId="14" xfId="0" applyNumberFormat="1" applyFont="1" applyFill="1" applyBorder="1" applyAlignment="1">
      <alignment horizontal="center"/>
    </xf>
    <xf numFmtId="169" fontId="26" fillId="13" borderId="14" xfId="0" applyNumberFormat="1" applyFont="1" applyFill="1" applyBorder="1" applyAlignment="1">
      <alignment horizontal="center"/>
    </xf>
    <xf numFmtId="165" fontId="3" fillId="7" borderId="8" xfId="0" applyNumberFormat="1" applyFont="1" applyFill="1" applyBorder="1" applyAlignment="1" applyProtection="1">
      <alignment horizontal="center"/>
      <protection locked="0"/>
    </xf>
    <xf numFmtId="1" fontId="3" fillId="7" borderId="8" xfId="0" applyNumberFormat="1" applyFont="1" applyFill="1" applyBorder="1" applyAlignment="1" applyProtection="1">
      <alignment horizontal="center"/>
      <protection locked="0"/>
    </xf>
    <xf numFmtId="4" fontId="3" fillId="7" borderId="8" xfId="0" applyNumberFormat="1" applyFont="1" applyFill="1" applyBorder="1" applyAlignment="1" applyProtection="1">
      <alignment horizontal="center"/>
      <protection locked="0"/>
    </xf>
    <xf numFmtId="165" fontId="3" fillId="7" borderId="13" xfId="0" applyNumberFormat="1" applyFont="1" applyFill="1" applyBorder="1" applyAlignment="1" applyProtection="1">
      <alignment horizontal="center"/>
      <protection locked="0"/>
    </xf>
    <xf numFmtId="1" fontId="3" fillId="7" borderId="13" xfId="0" applyNumberFormat="1" applyFont="1" applyFill="1" applyBorder="1" applyAlignment="1" applyProtection="1">
      <alignment horizontal="center"/>
      <protection locked="0"/>
    </xf>
    <xf numFmtId="4" fontId="3" fillId="7" borderId="13" xfId="0" applyNumberFormat="1" applyFont="1" applyFill="1" applyBorder="1" applyAlignment="1" applyProtection="1">
      <alignment horizontal="center"/>
      <protection locked="0"/>
    </xf>
    <xf numFmtId="4" fontId="4" fillId="13" borderId="0" xfId="0" applyNumberFormat="1" applyFont="1" applyFill="1" applyAlignment="1">
      <alignment horizontal="center"/>
    </xf>
    <xf numFmtId="4" fontId="17" fillId="0" borderId="25" xfId="0" applyNumberFormat="1" applyFont="1" applyBorder="1" applyAlignment="1" applyProtection="1">
      <alignment horizontal="left"/>
      <protection hidden="1"/>
    </xf>
    <xf numFmtId="4" fontId="3" fillId="15" borderId="28" xfId="0" applyNumberFormat="1" applyFont="1" applyFill="1" applyBorder="1" applyAlignment="1" applyProtection="1">
      <alignment horizontal="left"/>
      <protection hidden="1"/>
    </xf>
    <xf numFmtId="4" fontId="3" fillId="15" borderId="52" xfId="0" applyNumberFormat="1" applyFont="1" applyFill="1" applyBorder="1" applyAlignment="1" applyProtection="1">
      <alignment horizontal="left"/>
      <protection hidden="1"/>
    </xf>
    <xf numFmtId="0" fontId="13" fillId="0" borderId="0" xfId="0" applyFont="1" applyAlignment="1">
      <alignment horizontal="center"/>
    </xf>
    <xf numFmtId="4" fontId="20" fillId="15" borderId="28" xfId="0" applyNumberFormat="1" applyFont="1" applyFill="1" applyBorder="1" applyAlignment="1" applyProtection="1">
      <alignment horizontal="left" wrapText="1"/>
      <protection hidden="1"/>
    </xf>
    <xf numFmtId="4" fontId="4" fillId="15" borderId="52" xfId="0" applyNumberFormat="1" applyFont="1" applyFill="1" applyBorder="1" applyAlignment="1" applyProtection="1">
      <alignment horizontal="left"/>
      <protection hidden="1"/>
    </xf>
    <xf numFmtId="0" fontId="18" fillId="2" borderId="25" xfId="0" applyFont="1" applyFill="1" applyBorder="1" applyAlignment="1">
      <alignment horizontal="left" wrapText="1"/>
    </xf>
    <xf numFmtId="0" fontId="33" fillId="13" borderId="0" xfId="0" applyFont="1" applyFill="1" applyAlignment="1">
      <alignment horizontal="center"/>
    </xf>
    <xf numFmtId="0" fontId="13" fillId="13" borderId="0" xfId="0" applyFont="1" applyFill="1"/>
    <xf numFmtId="0" fontId="67" fillId="13" borderId="0" xfId="0" applyFont="1" applyFill="1" applyAlignment="1">
      <alignment horizontal="left"/>
    </xf>
    <xf numFmtId="10" fontId="13" fillId="13" borderId="0" xfId="0" applyNumberFormat="1" applyFont="1" applyFill="1" applyAlignment="1">
      <alignment horizontal="center"/>
    </xf>
    <xf numFmtId="0" fontId="23" fillId="13" borderId="0" xfId="0" applyFont="1" applyFill="1"/>
    <xf numFmtId="10" fontId="17" fillId="13" borderId="0" xfId="3" applyNumberFormat="1" applyFont="1" applyFill="1" applyBorder="1" applyAlignment="1" applyProtection="1">
      <alignment horizontal="center"/>
    </xf>
    <xf numFmtId="2" fontId="13" fillId="13" borderId="0" xfId="0" applyNumberFormat="1" applyFont="1" applyFill="1"/>
    <xf numFmtId="10" fontId="13" fillId="13" borderId="0" xfId="3" applyNumberFormat="1" applyFont="1" applyFill="1" applyBorder="1" applyAlignment="1" applyProtection="1">
      <alignment horizontal="center"/>
    </xf>
    <xf numFmtId="4" fontId="3" fillId="13" borderId="0" xfId="0" applyNumberFormat="1" applyFont="1" applyFill="1"/>
    <xf numFmtId="0" fontId="0" fillId="2" borderId="0" xfId="0" applyFill="1"/>
    <xf numFmtId="0" fontId="31" fillId="2" borderId="0" xfId="0" applyFont="1" applyFill="1"/>
    <xf numFmtId="1" fontId="0" fillId="2" borderId="0" xfId="0" applyNumberFormat="1" applyFill="1"/>
    <xf numFmtId="166" fontId="0" fillId="2" borderId="0" xfId="0" applyNumberFormat="1" applyFill="1"/>
    <xf numFmtId="0" fontId="16" fillId="5" borderId="0" xfId="4" applyFont="1" applyFill="1" applyBorder="1" applyAlignment="1" applyProtection="1">
      <protection hidden="1"/>
    </xf>
    <xf numFmtId="14" fontId="16" fillId="5" borderId="0" xfId="4" applyNumberFormat="1" applyFont="1" applyFill="1" applyBorder="1" applyProtection="1">
      <protection hidden="1"/>
    </xf>
    <xf numFmtId="0" fontId="13" fillId="7" borderId="0" xfId="0" applyFont="1" applyFill="1" applyProtection="1">
      <protection hidden="1"/>
    </xf>
    <xf numFmtId="0" fontId="13" fillId="6" borderId="0" xfId="0" applyFont="1" applyFill="1" applyProtection="1">
      <protection hidden="1"/>
    </xf>
    <xf numFmtId="2" fontId="13" fillId="7" borderId="0" xfId="0" applyNumberFormat="1" applyFont="1" applyFill="1" applyProtection="1">
      <protection hidden="1"/>
    </xf>
    <xf numFmtId="4" fontId="17" fillId="22" borderId="15" xfId="0" applyNumberFormat="1" applyFont="1" applyFill="1" applyBorder="1" applyAlignment="1" applyProtection="1">
      <alignment horizontal="left" wrapText="1"/>
      <protection hidden="1"/>
    </xf>
    <xf numFmtId="164" fontId="17" fillId="22" borderId="9" xfId="2" applyNumberFormat="1" applyFont="1" applyFill="1" applyBorder="1" applyAlignment="1" applyProtection="1">
      <alignment horizontal="center" vertical="center"/>
    </xf>
    <xf numFmtId="0" fontId="17" fillId="22" borderId="15" xfId="0" applyFont="1" applyFill="1" applyBorder="1" applyAlignment="1">
      <alignment horizontal="left" wrapText="1"/>
    </xf>
    <xf numFmtId="4" fontId="23" fillId="13" borderId="14" xfId="0" applyNumberFormat="1" applyFont="1" applyFill="1" applyBorder="1" applyAlignment="1">
      <alignment horizontal="center"/>
    </xf>
    <xf numFmtId="4" fontId="29" fillId="13" borderId="14" xfId="0" applyNumberFormat="1" applyFont="1" applyFill="1" applyBorder="1" applyAlignment="1">
      <alignment horizontal="center"/>
    </xf>
    <xf numFmtId="4" fontId="30" fillId="13" borderId="14" xfId="0" applyNumberFormat="1" applyFont="1" applyFill="1" applyBorder="1" applyAlignment="1">
      <alignment horizontal="center"/>
    </xf>
    <xf numFmtId="0" fontId="69" fillId="0" borderId="24" xfId="0" applyFont="1" applyBorder="1" applyAlignment="1">
      <alignment horizontal="right"/>
    </xf>
    <xf numFmtId="0" fontId="22" fillId="0" borderId="0" xfId="0" applyFont="1"/>
    <xf numFmtId="14" fontId="60" fillId="0" borderId="0" xfId="0" applyNumberFormat="1" applyFont="1" applyProtection="1">
      <protection hidden="1"/>
    </xf>
    <xf numFmtId="0" fontId="47" fillId="0" borderId="0" xfId="0" applyFont="1"/>
    <xf numFmtId="0" fontId="55" fillId="0" borderId="0" xfId="0" applyFont="1"/>
    <xf numFmtId="0" fontId="54" fillId="0" borderId="0" xfId="0" applyFont="1" applyProtection="1">
      <protection hidden="1"/>
    </xf>
    <xf numFmtId="14" fontId="46" fillId="0" borderId="0" xfId="0" applyNumberFormat="1" applyFont="1"/>
    <xf numFmtId="0" fontId="44" fillId="0" borderId="0" xfId="0" applyFont="1"/>
    <xf numFmtId="14" fontId="37" fillId="0" borderId="0" xfId="0" applyNumberFormat="1" applyFont="1"/>
    <xf numFmtId="0" fontId="45" fillId="0" borderId="0" xfId="0" applyFont="1"/>
    <xf numFmtId="14" fontId="56" fillId="0" borderId="0" xfId="0" applyNumberFormat="1" applyFont="1"/>
    <xf numFmtId="14" fontId="13" fillId="0" borderId="0" xfId="0" applyNumberFormat="1" applyFont="1"/>
    <xf numFmtId="14" fontId="54" fillId="0" borderId="0" xfId="0" applyNumberFormat="1" applyFont="1"/>
    <xf numFmtId="0" fontId="36" fillId="0" borderId="0" xfId="0" applyFont="1"/>
    <xf numFmtId="9" fontId="46" fillId="0" borderId="0" xfId="3" applyFont="1" applyFill="1"/>
    <xf numFmtId="0" fontId="46" fillId="0" borderId="0" xfId="0" applyFont="1"/>
    <xf numFmtId="0" fontId="54" fillId="0" borderId="0" xfId="0" applyFont="1"/>
    <xf numFmtId="1" fontId="13" fillId="0" borderId="0" xfId="3" applyNumberFormat="1" applyFont="1" applyFill="1"/>
    <xf numFmtId="9" fontId="22" fillId="0" borderId="0" xfId="3" applyFont="1" applyFill="1"/>
    <xf numFmtId="0" fontId="25" fillId="0" borderId="0" xfId="0" applyFont="1"/>
    <xf numFmtId="0" fontId="37" fillId="0" borderId="0" xfId="0" applyFont="1"/>
    <xf numFmtId="9" fontId="13" fillId="0" borderId="0" xfId="3" applyFont="1" applyFill="1"/>
    <xf numFmtId="0" fontId="56" fillId="0" borderId="0" xfId="0" applyFont="1"/>
    <xf numFmtId="0" fontId="10" fillId="0" borderId="0" xfId="0" applyFont="1"/>
    <xf numFmtId="0" fontId="18" fillId="5" borderId="17" xfId="0" applyFont="1" applyFill="1" applyBorder="1" applyAlignment="1">
      <alignment horizontal="center" vertical="center" wrapText="1"/>
    </xf>
    <xf numFmtId="164" fontId="4" fillId="2" borderId="14" xfId="2" applyNumberFormat="1" applyFont="1" applyFill="1" applyBorder="1" applyAlignment="1" applyProtection="1">
      <alignment horizontal="center" vertical="center"/>
      <protection hidden="1"/>
    </xf>
    <xf numFmtId="2" fontId="13" fillId="0" borderId="17" xfId="0" applyNumberFormat="1" applyFont="1" applyBorder="1" applyAlignment="1">
      <alignment horizontal="center"/>
    </xf>
    <xf numFmtId="0" fontId="13" fillId="0" borderId="14" xfId="0" applyFont="1" applyBorder="1" applyAlignment="1" applyProtection="1">
      <alignment horizontal="center"/>
      <protection hidden="1"/>
    </xf>
    <xf numFmtId="10" fontId="13" fillId="15" borderId="48" xfId="3" applyNumberFormat="1" applyFont="1" applyFill="1" applyBorder="1" applyAlignment="1" applyProtection="1">
      <alignment horizontal="center"/>
    </xf>
    <xf numFmtId="0" fontId="21" fillId="2" borderId="0" xfId="1" applyFill="1" applyBorder="1" applyAlignment="1" applyProtection="1">
      <protection hidden="1"/>
    </xf>
    <xf numFmtId="0" fontId="21" fillId="2" borderId="0" xfId="1" applyFill="1" applyBorder="1" applyAlignment="1" applyProtection="1"/>
    <xf numFmtId="14" fontId="16" fillId="0" borderId="0" xfId="0" applyNumberFormat="1" applyFont="1"/>
    <xf numFmtId="8" fontId="17" fillId="23" borderId="12" xfId="0" applyNumberFormat="1" applyFont="1" applyFill="1" applyBorder="1" applyAlignment="1">
      <alignment horizontal="center"/>
    </xf>
    <xf numFmtId="0" fontId="70" fillId="23" borderId="12" xfId="1" applyFont="1" applyFill="1" applyBorder="1" applyAlignment="1" applyProtection="1">
      <protection hidden="1"/>
    </xf>
    <xf numFmtId="0" fontId="18" fillId="2" borderId="0" xfId="0" applyFont="1" applyFill="1" applyAlignment="1">
      <alignment horizontal="left" wrapText="1"/>
    </xf>
    <xf numFmtId="0" fontId="65" fillId="19" borderId="20" xfId="0" applyFont="1" applyFill="1" applyBorder="1" applyAlignment="1">
      <alignment horizontal="left" wrapText="1"/>
    </xf>
    <xf numFmtId="176" fontId="65" fillId="19" borderId="26" xfId="2" applyNumberFormat="1" applyFont="1" applyFill="1" applyBorder="1" applyAlignment="1" applyProtection="1">
      <alignment horizontal="center" vertical="center"/>
      <protection hidden="1"/>
    </xf>
    <xf numFmtId="0" fontId="17" fillId="23" borderId="28" xfId="0" applyFont="1" applyFill="1" applyBorder="1"/>
    <xf numFmtId="8" fontId="70" fillId="23" borderId="28" xfId="1" applyNumberFormat="1" applyFont="1" applyFill="1" applyBorder="1" applyAlignment="1" applyProtection="1">
      <protection hidden="1"/>
    </xf>
    <xf numFmtId="0" fontId="21" fillId="2" borderId="24" xfId="1" applyFill="1" applyBorder="1" applyAlignment="1" applyProtection="1"/>
    <xf numFmtId="0" fontId="17" fillId="23" borderId="55" xfId="0" applyFont="1" applyFill="1" applyBorder="1" applyAlignment="1">
      <alignment wrapText="1"/>
    </xf>
    <xf numFmtId="0" fontId="17" fillId="23" borderId="61" xfId="0" applyFont="1" applyFill="1" applyBorder="1"/>
    <xf numFmtId="0" fontId="18" fillId="7" borderId="16" xfId="0" applyFont="1" applyFill="1" applyBorder="1" applyProtection="1">
      <protection locked="0"/>
    </xf>
    <xf numFmtId="1" fontId="18" fillId="7" borderId="16" xfId="0" applyNumberFormat="1" applyFont="1" applyFill="1" applyBorder="1" applyAlignment="1">
      <alignment vertical="center"/>
    </xf>
    <xf numFmtId="1" fontId="18" fillId="7" borderId="13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10" fontId="13" fillId="0" borderId="63" xfId="3" applyNumberFormat="1" applyFont="1" applyBorder="1" applyAlignment="1" applyProtection="1">
      <alignment horizontal="center"/>
    </xf>
    <xf numFmtId="14" fontId="71" fillId="0" borderId="25" xfId="0" applyNumberFormat="1" applyFont="1" applyBorder="1" applyAlignment="1">
      <alignment horizontal="left" vertical="center"/>
    </xf>
    <xf numFmtId="4" fontId="13" fillId="24" borderId="14" xfId="0" applyNumberFormat="1" applyFont="1" applyFill="1" applyBorder="1" applyAlignment="1">
      <alignment horizontal="center"/>
    </xf>
    <xf numFmtId="0" fontId="17" fillId="0" borderId="36" xfId="0" applyFont="1" applyBorder="1"/>
    <xf numFmtId="2" fontId="13" fillId="0" borderId="24" xfId="0" applyNumberFormat="1" applyFont="1" applyBorder="1"/>
    <xf numFmtId="1" fontId="18" fillId="5" borderId="2" xfId="0" applyNumberFormat="1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13" fillId="5" borderId="3" xfId="0" applyFont="1" applyFill="1" applyBorder="1"/>
    <xf numFmtId="1" fontId="18" fillId="5" borderId="0" xfId="0" applyNumberFormat="1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3" fillId="5" borderId="5" xfId="0" applyFont="1" applyFill="1" applyBorder="1"/>
    <xf numFmtId="0" fontId="13" fillId="5" borderId="45" xfId="0" applyFont="1" applyFill="1" applyBorder="1"/>
    <xf numFmtId="0" fontId="18" fillId="5" borderId="0" xfId="0" applyFont="1" applyFill="1" applyAlignment="1">
      <alignment vertical="center"/>
    </xf>
    <xf numFmtId="49" fontId="18" fillId="5" borderId="0" xfId="0" applyNumberFormat="1" applyFont="1" applyFill="1" applyAlignment="1">
      <alignment horizontal="center" vertical="center"/>
    </xf>
    <xf numFmtId="0" fontId="20" fillId="5" borderId="4" xfId="0" applyFont="1" applyFill="1" applyBorder="1" applyAlignment="1">
      <alignment vertical="center"/>
    </xf>
    <xf numFmtId="49" fontId="40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vertical="center"/>
      <protection hidden="1"/>
    </xf>
    <xf numFmtId="0" fontId="18" fillId="5" borderId="0" xfId="0" applyFont="1" applyFill="1" applyAlignment="1">
      <alignment horizontal="left"/>
    </xf>
    <xf numFmtId="0" fontId="13" fillId="5" borderId="4" xfId="0" applyFont="1" applyFill="1" applyBorder="1"/>
    <xf numFmtId="0" fontId="13" fillId="5" borderId="0" xfId="0" applyFont="1" applyFill="1"/>
    <xf numFmtId="0" fontId="20" fillId="5" borderId="0" xfId="0" applyFont="1" applyFill="1" applyAlignment="1" applyProtection="1">
      <alignment vertical="center"/>
      <protection hidden="1"/>
    </xf>
    <xf numFmtId="0" fontId="18" fillId="5" borderId="0" xfId="0" applyFont="1" applyFill="1" applyAlignment="1" applyProtection="1">
      <alignment horizontal="right"/>
      <protection hidden="1"/>
    </xf>
    <xf numFmtId="0" fontId="13" fillId="5" borderId="0" xfId="0" applyFont="1" applyFill="1" applyProtection="1">
      <protection hidden="1"/>
    </xf>
    <xf numFmtId="0" fontId="13" fillId="5" borderId="5" xfId="0" applyFont="1" applyFill="1" applyBorder="1" applyProtection="1">
      <protection hidden="1"/>
    </xf>
    <xf numFmtId="49" fontId="18" fillId="5" borderId="0" xfId="0" applyNumberFormat="1" applyFont="1" applyFill="1" applyAlignment="1">
      <alignment horizontal="left" vertical="center"/>
    </xf>
    <xf numFmtId="0" fontId="18" fillId="5" borderId="0" xfId="0" applyFont="1" applyFill="1" applyAlignment="1">
      <alignment horizontal="right"/>
    </xf>
    <xf numFmtId="165" fontId="18" fillId="5" borderId="0" xfId="0" applyNumberFormat="1" applyFont="1" applyFill="1" applyAlignment="1">
      <alignment vertical="center"/>
    </xf>
    <xf numFmtId="0" fontId="13" fillId="5" borderId="14" xfId="0" applyFont="1" applyFill="1" applyBorder="1"/>
    <xf numFmtId="0" fontId="18" fillId="5" borderId="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3" fillId="7" borderId="14" xfId="0" applyFont="1" applyFill="1" applyBorder="1" applyProtection="1">
      <protection locked="0"/>
    </xf>
    <xf numFmtId="2" fontId="13" fillId="7" borderId="14" xfId="0" applyNumberFormat="1" applyFont="1" applyFill="1" applyBorder="1" applyProtection="1">
      <protection locked="0"/>
    </xf>
    <xf numFmtId="0" fontId="18" fillId="5" borderId="44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center" vertical="top" wrapText="1"/>
    </xf>
    <xf numFmtId="44" fontId="41" fillId="12" borderId="1" xfId="2" applyFont="1" applyFill="1" applyBorder="1" applyAlignment="1" applyProtection="1">
      <alignment vertical="top"/>
    </xf>
    <xf numFmtId="0" fontId="39" fillId="12" borderId="0" xfId="0" applyFont="1" applyFill="1" applyAlignment="1">
      <alignment horizontal="center" vertical="top" wrapText="1"/>
    </xf>
    <xf numFmtId="0" fontId="42" fillId="12" borderId="0" xfId="0" applyFont="1" applyFill="1" applyAlignment="1">
      <alignment horizontal="center" vertical="center" wrapText="1"/>
    </xf>
    <xf numFmtId="0" fontId="13" fillId="12" borderId="3" xfId="0" applyFont="1" applyFill="1" applyBorder="1"/>
    <xf numFmtId="4" fontId="13" fillId="0" borderId="19" xfId="0" applyNumberFormat="1" applyFont="1" applyBorder="1" applyAlignment="1">
      <alignment horizontal="center"/>
    </xf>
    <xf numFmtId="49" fontId="1" fillId="7" borderId="14" xfId="0" applyNumberFormat="1" applyFont="1" applyFill="1" applyBorder="1" applyAlignment="1" applyProtection="1">
      <alignment horizontal="center"/>
      <protection locked="0"/>
    </xf>
    <xf numFmtId="49" fontId="13" fillId="7" borderId="14" xfId="0" applyNumberFormat="1" applyFont="1" applyFill="1" applyBorder="1" applyAlignment="1" applyProtection="1">
      <alignment horizontal="center"/>
      <protection locked="0"/>
    </xf>
    <xf numFmtId="169" fontId="17" fillId="13" borderId="20" xfId="0" applyNumberFormat="1" applyFont="1" applyFill="1" applyBorder="1" applyAlignment="1">
      <alignment horizontal="center"/>
    </xf>
    <xf numFmtId="10" fontId="13" fillId="0" borderId="43" xfId="0" applyNumberFormat="1" applyFont="1" applyBorder="1" applyAlignment="1">
      <alignment horizontal="center"/>
    </xf>
    <xf numFmtId="0" fontId="23" fillId="0" borderId="5" xfId="0" applyFont="1" applyBorder="1"/>
    <xf numFmtId="49" fontId="12" fillId="7" borderId="14" xfId="0" applyNumberFormat="1" applyFont="1" applyFill="1" applyBorder="1" applyAlignment="1" applyProtection="1">
      <alignment horizontal="center"/>
      <protection locked="0"/>
    </xf>
    <xf numFmtId="49" fontId="2" fillId="7" borderId="14" xfId="0" applyNumberFormat="1" applyFont="1" applyFill="1" applyBorder="1" applyAlignment="1" applyProtection="1">
      <alignment horizontal="center"/>
      <protection locked="0"/>
    </xf>
    <xf numFmtId="10" fontId="17" fillId="0" borderId="43" xfId="3" applyNumberFormat="1" applyFont="1" applyBorder="1" applyAlignment="1" applyProtection="1">
      <alignment horizontal="center"/>
    </xf>
    <xf numFmtId="0" fontId="13" fillId="0" borderId="45" xfId="0" applyFont="1" applyBorder="1"/>
    <xf numFmtId="164" fontId="17" fillId="13" borderId="51" xfId="0" applyNumberFormat="1" applyFont="1" applyFill="1" applyBorder="1" applyAlignment="1">
      <alignment horizontal="center"/>
    </xf>
    <xf numFmtId="169" fontId="17" fillId="13" borderId="30" xfId="0" applyNumberFormat="1" applyFont="1" applyFill="1" applyBorder="1" applyAlignment="1">
      <alignment horizontal="center"/>
    </xf>
    <xf numFmtId="0" fontId="18" fillId="7" borderId="18" xfId="0" applyFont="1" applyFill="1" applyBorder="1" applyAlignment="1" applyProtection="1">
      <alignment vertical="center"/>
      <protection locked="0"/>
    </xf>
    <xf numFmtId="14" fontId="20" fillId="5" borderId="0" xfId="0" applyNumberFormat="1" applyFont="1" applyFill="1" applyAlignment="1">
      <alignment horizontal="left" vertical="center"/>
    </xf>
    <xf numFmtId="49" fontId="18" fillId="7" borderId="17" xfId="0" applyNumberFormat="1" applyFont="1" applyFill="1" applyBorder="1" applyAlignment="1" applyProtection="1">
      <alignment horizontal="center" vertical="center"/>
      <protection locked="0"/>
    </xf>
    <xf numFmtId="0" fontId="17" fillId="0" borderId="41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165" fontId="17" fillId="13" borderId="41" xfId="0" applyNumberFormat="1" applyFont="1" applyFill="1" applyBorder="1" applyAlignment="1">
      <alignment horizontal="center"/>
    </xf>
    <xf numFmtId="4" fontId="17" fillId="0" borderId="33" xfId="0" applyNumberFormat="1" applyFont="1" applyBorder="1" applyAlignment="1">
      <alignment horizontal="center"/>
    </xf>
    <xf numFmtId="169" fontId="3" fillId="13" borderId="34" xfId="0" applyNumberFormat="1" applyFont="1" applyFill="1" applyBorder="1" applyAlignment="1">
      <alignment horizontal="center"/>
    </xf>
    <xf numFmtId="169" fontId="3" fillId="24" borderId="34" xfId="0" applyNumberFormat="1" applyFont="1" applyFill="1" applyBorder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7" fillId="0" borderId="6" xfId="0" applyFont="1" applyBorder="1"/>
    <xf numFmtId="0" fontId="17" fillId="0" borderId="7" xfId="0" applyFont="1" applyBorder="1"/>
    <xf numFmtId="0" fontId="13" fillId="0" borderId="7" xfId="0" applyFont="1" applyBorder="1"/>
    <xf numFmtId="0" fontId="48" fillId="0" borderId="7" xfId="0" applyFont="1" applyBorder="1"/>
    <xf numFmtId="0" fontId="23" fillId="0" borderId="7" xfId="0" applyFont="1" applyBorder="1"/>
    <xf numFmtId="0" fontId="23" fillId="0" borderId="8" xfId="0" applyFont="1" applyBorder="1"/>
    <xf numFmtId="0" fontId="17" fillId="0" borderId="50" xfId="0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169" fontId="13" fillId="2" borderId="34" xfId="0" applyNumberFormat="1" applyFont="1" applyFill="1" applyBorder="1" applyAlignment="1">
      <alignment horizontal="center"/>
    </xf>
    <xf numFmtId="169" fontId="13" fillId="13" borderId="34" xfId="0" applyNumberFormat="1" applyFont="1" applyFill="1" applyBorder="1" applyAlignment="1">
      <alignment horizontal="center"/>
    </xf>
    <xf numFmtId="169" fontId="13" fillId="24" borderId="34" xfId="0" applyNumberFormat="1" applyFont="1" applyFill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169" fontId="11" fillId="2" borderId="65" xfId="0" applyNumberFormat="1" applyFont="1" applyFill="1" applyBorder="1" applyAlignment="1">
      <alignment horizontal="center"/>
    </xf>
    <xf numFmtId="169" fontId="11" fillId="13" borderId="65" xfId="0" applyNumberFormat="1" applyFont="1" applyFill="1" applyBorder="1" applyAlignment="1">
      <alignment horizontal="center"/>
    </xf>
    <xf numFmtId="169" fontId="11" fillId="24" borderId="65" xfId="0" applyNumberFormat="1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2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23" fillId="16" borderId="17" xfId="0" applyFont="1" applyFill="1" applyBorder="1" applyAlignment="1">
      <alignment vertical="top" wrapText="1"/>
    </xf>
    <xf numFmtId="49" fontId="1" fillId="7" borderId="19" xfId="0" applyNumberFormat="1" applyFont="1" applyFill="1" applyBorder="1" applyAlignment="1" applyProtection="1">
      <alignment horizontal="center"/>
      <protection locked="0"/>
    </xf>
    <xf numFmtId="4" fontId="13" fillId="2" borderId="19" xfId="0" applyNumberFormat="1" applyFont="1" applyFill="1" applyBorder="1" applyAlignment="1">
      <alignment horizontal="center"/>
    </xf>
    <xf numFmtId="4" fontId="13" fillId="24" borderId="19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 applyProtection="1">
      <alignment horizontal="center"/>
      <protection locked="0"/>
    </xf>
    <xf numFmtId="0" fontId="17" fillId="2" borderId="12" xfId="0" applyFont="1" applyFill="1" applyBorder="1"/>
    <xf numFmtId="0" fontId="23" fillId="2" borderId="16" xfId="0" applyFont="1" applyFill="1" applyBorder="1"/>
    <xf numFmtId="0" fontId="13" fillId="2" borderId="16" xfId="0" applyFont="1" applyFill="1" applyBorder="1"/>
    <xf numFmtId="0" fontId="18" fillId="5" borderId="14" xfId="0" applyFont="1" applyFill="1" applyBorder="1" applyAlignment="1">
      <alignment horizontal="center" vertical="top" wrapText="1"/>
    </xf>
    <xf numFmtId="0" fontId="17" fillId="23" borderId="52" xfId="0" applyFont="1" applyFill="1" applyBorder="1"/>
    <xf numFmtId="8" fontId="29" fillId="23" borderId="12" xfId="0" applyNumberFormat="1" applyFont="1" applyFill="1" applyBorder="1" applyAlignment="1">
      <alignment horizontal="center"/>
    </xf>
    <xf numFmtId="0" fontId="17" fillId="23" borderId="61" xfId="0" applyFont="1" applyFill="1" applyBorder="1" applyAlignment="1">
      <alignment horizontal="center"/>
    </xf>
    <xf numFmtId="0" fontId="17" fillId="23" borderId="62" xfId="0" applyFont="1" applyFill="1" applyBorder="1" applyAlignment="1">
      <alignment horizontal="center"/>
    </xf>
    <xf numFmtId="8" fontId="29" fillId="23" borderId="13" xfId="0" applyNumberFormat="1" applyFont="1" applyFill="1" applyBorder="1" applyAlignment="1">
      <alignment horizontal="center"/>
    </xf>
    <xf numFmtId="177" fontId="19" fillId="13" borderId="12" xfId="0" applyNumberFormat="1" applyFont="1" applyFill="1" applyBorder="1" applyAlignment="1">
      <alignment horizontal="center"/>
    </xf>
    <xf numFmtId="177" fontId="19" fillId="13" borderId="16" xfId="0" applyNumberFormat="1" applyFont="1" applyFill="1" applyBorder="1" applyAlignment="1">
      <alignment horizontal="center"/>
    </xf>
    <xf numFmtId="177" fontId="19" fillId="13" borderId="13" xfId="0" applyNumberFormat="1" applyFont="1" applyFill="1" applyBorder="1" applyAlignment="1">
      <alignment horizontal="center"/>
    </xf>
    <xf numFmtId="177" fontId="22" fillId="13" borderId="12" xfId="0" applyNumberFormat="1" applyFont="1" applyFill="1" applyBorder="1" applyAlignment="1">
      <alignment horizontal="center"/>
    </xf>
    <xf numFmtId="177" fontId="22" fillId="13" borderId="16" xfId="0" applyNumberFormat="1" applyFont="1" applyFill="1" applyBorder="1" applyAlignment="1">
      <alignment horizontal="center"/>
    </xf>
    <xf numFmtId="177" fontId="22" fillId="13" borderId="13" xfId="0" applyNumberFormat="1" applyFont="1" applyFill="1" applyBorder="1" applyAlignment="1">
      <alignment horizontal="center"/>
    </xf>
    <xf numFmtId="177" fontId="26" fillId="13" borderId="12" xfId="0" applyNumberFormat="1" applyFont="1" applyFill="1" applyBorder="1" applyAlignment="1">
      <alignment horizontal="center"/>
    </xf>
    <xf numFmtId="177" fontId="26" fillId="13" borderId="16" xfId="0" applyNumberFormat="1" applyFont="1" applyFill="1" applyBorder="1" applyAlignment="1">
      <alignment horizontal="center"/>
    </xf>
    <xf numFmtId="177" fontId="26" fillId="13" borderId="13" xfId="0" applyNumberFormat="1" applyFont="1" applyFill="1" applyBorder="1" applyAlignment="1">
      <alignment horizontal="center"/>
    </xf>
    <xf numFmtId="0" fontId="62" fillId="7" borderId="0" xfId="0" applyFont="1" applyFill="1" applyAlignment="1">
      <alignment horizontal="center" vertical="center" wrapText="1"/>
    </xf>
    <xf numFmtId="0" fontId="64" fillId="18" borderId="0" xfId="0" applyFont="1" applyFill="1" applyAlignment="1">
      <alignment horizontal="center" wrapText="1"/>
    </xf>
    <xf numFmtId="0" fontId="33" fillId="5" borderId="0" xfId="0" applyFont="1" applyFill="1" applyAlignment="1">
      <alignment horizontal="center"/>
    </xf>
    <xf numFmtId="0" fontId="13" fillId="0" borderId="12" xfId="0" applyFont="1" applyBorder="1" applyAlignment="1" applyProtection="1">
      <alignment horizontal="center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3" fillId="0" borderId="14" xfId="0" applyFont="1" applyBorder="1" applyAlignment="1" applyProtection="1">
      <alignment horizontal="center"/>
      <protection hidden="1"/>
    </xf>
    <xf numFmtId="176" fontId="65" fillId="19" borderId="60" xfId="2" applyNumberFormat="1" applyFont="1" applyFill="1" applyBorder="1" applyAlignment="1" applyProtection="1">
      <alignment horizontal="center" vertical="center"/>
      <protection hidden="1"/>
    </xf>
    <xf numFmtId="176" fontId="65" fillId="19" borderId="48" xfId="2" applyNumberFormat="1" applyFont="1" applyFill="1" applyBorder="1" applyAlignment="1" applyProtection="1">
      <alignment horizontal="center" vertical="center"/>
      <protection hidden="1"/>
    </xf>
    <xf numFmtId="176" fontId="65" fillId="19" borderId="11" xfId="2" applyNumberFormat="1" applyFont="1" applyFill="1" applyBorder="1" applyAlignment="1" applyProtection="1">
      <alignment horizontal="center" vertical="center"/>
      <protection hidden="1"/>
    </xf>
    <xf numFmtId="0" fontId="13" fillId="0" borderId="18" xfId="0" applyFont="1" applyBorder="1" applyAlignment="1">
      <alignment horizontal="center"/>
    </xf>
    <xf numFmtId="10" fontId="13" fillId="15" borderId="60" xfId="3" applyNumberFormat="1" applyFont="1" applyFill="1" applyBorder="1" applyAlignment="1" applyProtection="1">
      <alignment horizontal="center"/>
    </xf>
    <xf numFmtId="10" fontId="13" fillId="15" borderId="48" xfId="3" applyNumberFormat="1" applyFont="1" applyFill="1" applyBorder="1" applyAlignment="1" applyProtection="1">
      <alignment horizontal="center"/>
    </xf>
    <xf numFmtId="10" fontId="13" fillId="15" borderId="26" xfId="3" applyNumberFormat="1" applyFont="1" applyFill="1" applyBorder="1" applyAlignment="1" applyProtection="1">
      <alignment horizontal="center"/>
    </xf>
    <xf numFmtId="10" fontId="13" fillId="15" borderId="21" xfId="3" applyNumberFormat="1" applyFont="1" applyFill="1" applyBorder="1" applyAlignment="1" applyProtection="1">
      <alignment horizontal="center"/>
    </xf>
    <xf numFmtId="175" fontId="33" fillId="22" borderId="9" xfId="0" applyNumberFormat="1" applyFont="1" applyFill="1" applyBorder="1" applyAlignment="1">
      <alignment horizontal="center"/>
    </xf>
    <xf numFmtId="175" fontId="33" fillId="22" borderId="10" xfId="0" applyNumberFormat="1" applyFont="1" applyFill="1" applyBorder="1" applyAlignment="1">
      <alignment horizontal="center"/>
    </xf>
    <xf numFmtId="175" fontId="33" fillId="22" borderId="11" xfId="0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 applyProtection="1">
      <alignment horizontal="center" vertical="center"/>
      <protection hidden="1"/>
    </xf>
    <xf numFmtId="164" fontId="13" fillId="0" borderId="14" xfId="2" applyNumberFormat="1" applyFont="1" applyBorder="1" applyAlignment="1" applyProtection="1">
      <alignment horizontal="center" vertical="center"/>
      <protection hidden="1"/>
    </xf>
    <xf numFmtId="2" fontId="13" fillId="0" borderId="17" xfId="0" applyNumberFormat="1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174" fontId="17" fillId="22" borderId="9" xfId="2" applyNumberFormat="1" applyFont="1" applyFill="1" applyBorder="1" applyAlignment="1" applyProtection="1">
      <alignment horizontal="center" vertical="center"/>
    </xf>
    <xf numFmtId="174" fontId="17" fillId="22" borderId="11" xfId="2" applyNumberFormat="1" applyFont="1" applyFill="1" applyBorder="1" applyAlignment="1" applyProtection="1">
      <alignment horizontal="center" vertical="center"/>
    </xf>
    <xf numFmtId="0" fontId="4" fillId="13" borderId="30" xfId="0" applyFont="1" applyFill="1" applyBorder="1" applyAlignment="1">
      <alignment horizontal="center"/>
    </xf>
    <xf numFmtId="0" fontId="13" fillId="13" borderId="59" xfId="0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8" fillId="16" borderId="49" xfId="0" applyFont="1" applyFill="1" applyBorder="1" applyAlignment="1">
      <alignment horizontal="center" vertical="center" wrapText="1"/>
    </xf>
    <xf numFmtId="0" fontId="18" fillId="16" borderId="39" xfId="0" applyFont="1" applyFill="1" applyBorder="1" applyAlignment="1">
      <alignment horizontal="center" vertical="center" wrapText="1"/>
    </xf>
    <xf numFmtId="0" fontId="18" fillId="3" borderId="12" xfId="5" applyFont="1" applyFill="1" applyBorder="1" applyAlignment="1" applyProtection="1">
      <alignment horizontal="center" vertical="center"/>
    </xf>
    <xf numFmtId="0" fontId="18" fillId="3" borderId="16" xfId="5" applyFont="1" applyFill="1" applyBorder="1" applyAlignment="1" applyProtection="1">
      <alignment horizontal="center"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3" borderId="60" xfId="5" applyFont="1" applyFill="1" applyBorder="1" applyAlignment="1" applyProtection="1">
      <alignment horizontal="left" vertical="center"/>
    </xf>
    <xf numFmtId="0" fontId="18" fillId="3" borderId="10" xfId="5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49" fontId="18" fillId="21" borderId="12" xfId="0" applyNumberFormat="1" applyFont="1" applyFill="1" applyBorder="1" applyAlignment="1" applyProtection="1">
      <alignment horizontal="left" vertical="center"/>
      <protection locked="0"/>
    </xf>
    <xf numFmtId="49" fontId="18" fillId="21" borderId="16" xfId="0" applyNumberFormat="1" applyFont="1" applyFill="1" applyBorder="1" applyAlignment="1" applyProtection="1">
      <alignment horizontal="left" vertical="center"/>
      <protection locked="0"/>
    </xf>
    <xf numFmtId="49" fontId="18" fillId="21" borderId="13" xfId="0" applyNumberFormat="1" applyFont="1" applyFill="1" applyBorder="1" applyAlignment="1" applyProtection="1">
      <alignment horizontal="left" vertical="center"/>
      <protection locked="0"/>
    </xf>
    <xf numFmtId="0" fontId="18" fillId="5" borderId="41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8" fillId="7" borderId="12" xfId="0" applyFont="1" applyFill="1" applyBorder="1" applyAlignment="1" applyProtection="1">
      <alignment horizontal="left" vertical="center"/>
      <protection locked="0"/>
    </xf>
    <xf numFmtId="0" fontId="18" fillId="7" borderId="16" xfId="0" applyFont="1" applyFill="1" applyBorder="1" applyAlignment="1" applyProtection="1">
      <alignment horizontal="left" vertical="center"/>
      <protection locked="0"/>
    </xf>
    <xf numFmtId="0" fontId="18" fillId="7" borderId="13" xfId="0" applyFont="1" applyFill="1" applyBorder="1" applyAlignment="1" applyProtection="1">
      <alignment horizontal="left" vertical="center"/>
      <protection locked="0"/>
    </xf>
    <xf numFmtId="14" fontId="18" fillId="7" borderId="12" xfId="0" applyNumberFormat="1" applyFont="1" applyFill="1" applyBorder="1" applyAlignment="1" applyProtection="1">
      <alignment horizontal="left" vertical="center"/>
      <protection locked="0"/>
    </xf>
    <xf numFmtId="14" fontId="18" fillId="7" borderId="16" xfId="0" applyNumberFormat="1" applyFont="1" applyFill="1" applyBorder="1" applyAlignment="1" applyProtection="1">
      <alignment horizontal="left" vertical="center"/>
      <protection locked="0"/>
    </xf>
    <xf numFmtId="14" fontId="18" fillId="7" borderId="13" xfId="0" applyNumberFormat="1" applyFont="1" applyFill="1" applyBorder="1" applyAlignment="1" applyProtection="1">
      <alignment horizontal="left" vertical="center"/>
      <protection locked="0"/>
    </xf>
    <xf numFmtId="0" fontId="18" fillId="16" borderId="52" xfId="0" applyFont="1" applyFill="1" applyBorder="1" applyAlignment="1">
      <alignment horizontal="center" vertical="top" wrapText="1"/>
    </xf>
    <xf numFmtId="0" fontId="18" fillId="16" borderId="53" xfId="0" applyFont="1" applyFill="1" applyBorder="1" applyAlignment="1">
      <alignment horizontal="center" vertical="top" wrapText="1"/>
    </xf>
    <xf numFmtId="0" fontId="4" fillId="13" borderId="38" xfId="0" applyFont="1" applyFill="1" applyBorder="1" applyAlignment="1">
      <alignment horizontal="center"/>
    </xf>
    <xf numFmtId="0" fontId="13" fillId="13" borderId="39" xfId="0" applyFont="1" applyFill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8" fillId="16" borderId="3" xfId="0" applyFont="1" applyFill="1" applyBorder="1" applyAlignment="1">
      <alignment horizontal="center" vertical="top" wrapText="1"/>
    </xf>
    <xf numFmtId="0" fontId="18" fillId="16" borderId="45" xfId="0" applyFont="1" applyFill="1" applyBorder="1" applyAlignment="1">
      <alignment horizontal="center" vertical="top" wrapText="1"/>
    </xf>
    <xf numFmtId="0" fontId="18" fillId="16" borderId="51" xfId="0" applyFont="1" applyFill="1" applyBorder="1" applyAlignment="1">
      <alignment horizontal="center" vertical="center"/>
    </xf>
    <xf numFmtId="0" fontId="18" fillId="16" borderId="38" xfId="0" applyFont="1" applyFill="1" applyBorder="1" applyAlignment="1">
      <alignment horizontal="center" vertical="center"/>
    </xf>
    <xf numFmtId="0" fontId="18" fillId="16" borderId="42" xfId="0" applyFont="1" applyFill="1" applyBorder="1" applyAlignment="1">
      <alignment horizontal="center" vertical="top" wrapText="1"/>
    </xf>
    <xf numFmtId="0" fontId="18" fillId="16" borderId="54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left"/>
    </xf>
    <xf numFmtId="0" fontId="48" fillId="2" borderId="13" xfId="0" applyFont="1" applyFill="1" applyBorder="1" applyAlignment="1">
      <alignment horizontal="left"/>
    </xf>
    <xf numFmtId="0" fontId="18" fillId="5" borderId="50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top" wrapText="1"/>
    </xf>
    <xf numFmtId="0" fontId="18" fillId="16" borderId="44" xfId="0" applyFont="1" applyFill="1" applyBorder="1" applyAlignment="1">
      <alignment horizontal="center" vertical="top" wrapText="1"/>
    </xf>
    <xf numFmtId="0" fontId="18" fillId="16" borderId="6" xfId="0" applyFont="1" applyFill="1" applyBorder="1" applyAlignment="1">
      <alignment horizontal="center" vertical="top" wrapText="1"/>
    </xf>
    <xf numFmtId="0" fontId="18" fillId="16" borderId="8" xfId="0" applyFont="1" applyFill="1" applyBorder="1" applyAlignment="1">
      <alignment horizontal="center" vertical="top" wrapText="1"/>
    </xf>
    <xf numFmtId="8" fontId="17" fillId="23" borderId="12" xfId="0" applyNumberFormat="1" applyFont="1" applyFill="1" applyBorder="1" applyAlignment="1">
      <alignment horizontal="center"/>
    </xf>
    <xf numFmtId="8" fontId="17" fillId="23" borderId="16" xfId="0" applyNumberFormat="1" applyFont="1" applyFill="1" applyBorder="1" applyAlignment="1">
      <alignment horizontal="center"/>
    </xf>
    <xf numFmtId="0" fontId="17" fillId="23" borderId="61" xfId="0" applyFont="1" applyFill="1" applyBorder="1" applyAlignment="1">
      <alignment horizontal="center"/>
    </xf>
    <xf numFmtId="0" fontId="17" fillId="23" borderId="62" xfId="0" applyFont="1" applyFill="1" applyBorder="1" applyAlignment="1">
      <alignment horizontal="center"/>
    </xf>
    <xf numFmtId="0" fontId="70" fillId="23" borderId="12" xfId="1" applyFont="1" applyFill="1" applyBorder="1" applyAlignment="1" applyProtection="1">
      <alignment horizontal="center"/>
      <protection hidden="1"/>
    </xf>
    <xf numFmtId="0" fontId="70" fillId="23" borderId="13" xfId="1" applyFont="1" applyFill="1" applyBorder="1" applyAlignment="1" applyProtection="1">
      <alignment horizontal="center"/>
      <protection hidden="1"/>
    </xf>
    <xf numFmtId="8" fontId="17" fillId="23" borderId="13" xfId="0" applyNumberFormat="1" applyFont="1" applyFill="1" applyBorder="1" applyAlignment="1">
      <alignment horizontal="center"/>
    </xf>
    <xf numFmtId="8" fontId="29" fillId="23" borderId="12" xfId="0" applyNumberFormat="1" applyFont="1" applyFill="1" applyBorder="1" applyAlignment="1">
      <alignment horizontal="center"/>
    </xf>
    <xf numFmtId="8" fontId="29" fillId="23" borderId="16" xfId="0" applyNumberFormat="1" applyFont="1" applyFill="1" applyBorder="1" applyAlignment="1">
      <alignment horizontal="center"/>
    </xf>
    <xf numFmtId="0" fontId="53" fillId="14" borderId="0" xfId="18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8" fontId="72" fillId="23" borderId="62" xfId="0" applyNumberFormat="1" applyFont="1" applyFill="1" applyBorder="1" applyAlignment="1">
      <alignment horizontal="center"/>
    </xf>
    <xf numFmtId="8" fontId="73" fillId="23" borderId="12" xfId="1" applyNumberFormat="1" applyFont="1" applyFill="1" applyBorder="1" applyAlignment="1" applyProtection="1">
      <alignment horizontal="center"/>
      <protection hidden="1"/>
    </xf>
    <xf numFmtId="8" fontId="73" fillId="23" borderId="16" xfId="1" applyNumberFormat="1" applyFont="1" applyFill="1" applyBorder="1" applyAlignment="1" applyProtection="1">
      <alignment horizontal="center"/>
      <protection hidden="1"/>
    </xf>
    <xf numFmtId="8" fontId="74" fillId="23" borderId="61" xfId="0" applyNumberFormat="1" applyFont="1" applyFill="1" applyBorder="1" applyAlignment="1">
      <alignment horizontal="center"/>
    </xf>
    <xf numFmtId="8" fontId="74" fillId="23" borderId="62" xfId="0" applyNumberFormat="1" applyFont="1" applyFill="1" applyBorder="1" applyAlignment="1">
      <alignment horizontal="center"/>
    </xf>
    <xf numFmtId="8" fontId="74" fillId="23" borderId="61" xfId="0" applyNumberFormat="1" applyFont="1" applyFill="1" applyBorder="1" applyAlignment="1">
      <alignment horizontal="center"/>
    </xf>
    <xf numFmtId="165" fontId="17" fillId="0" borderId="66" xfId="0" applyNumberFormat="1" applyFont="1" applyBorder="1" applyAlignment="1">
      <alignment horizontal="center"/>
    </xf>
    <xf numFmtId="10" fontId="17" fillId="0" borderId="15" xfId="0" applyNumberFormat="1" applyFont="1" applyBorder="1" applyAlignment="1">
      <alignment horizontal="center"/>
    </xf>
  </cellXfs>
  <cellStyles count="30">
    <cellStyle name="40 % - Akzent1 2" xfId="19" xr:uid="{00000000-0005-0000-0000-000000000000}"/>
    <cellStyle name="40 % - Akzent3" xfId="5" builtinId="39"/>
    <cellStyle name="40 % - Akzent3 2" xfId="20" xr:uid="{00000000-0005-0000-0000-000002000000}"/>
    <cellStyle name="40% - Akzent1 2" xfId="7" xr:uid="{00000000-0005-0000-0000-000003000000}"/>
    <cellStyle name="40% - Akzent3 2" xfId="8" xr:uid="{00000000-0005-0000-0000-000004000000}"/>
    <cellStyle name="Datum" xfId="9" xr:uid="{00000000-0005-0000-0000-000005000000}"/>
    <cellStyle name="Datum 2" xfId="21" xr:uid="{00000000-0005-0000-0000-000006000000}"/>
    <cellStyle name="Dezimal [0] 2" xfId="22" xr:uid="{00000000-0005-0000-0000-000007000000}"/>
    <cellStyle name="Eingabe 2" xfId="4" xr:uid="{00000000-0005-0000-0000-000008000000}"/>
    <cellStyle name="Eingabe 2 2" xfId="10" xr:uid="{00000000-0005-0000-0000-000009000000}"/>
    <cellStyle name="Eingabe 3" xfId="11" xr:uid="{00000000-0005-0000-0000-00000A000000}"/>
    <cellStyle name="Formelfeld" xfId="12" xr:uid="{00000000-0005-0000-0000-00000B000000}"/>
    <cellStyle name="Formular" xfId="13" xr:uid="{00000000-0005-0000-0000-00000C000000}"/>
    <cellStyle name="Komma 2" xfId="23" xr:uid="{00000000-0005-0000-0000-00000D000000}"/>
    <cellStyle name="Link" xfId="1" builtinId="8"/>
    <cellStyle name="Link 2" xfId="24" xr:uid="{00000000-0005-0000-0000-00000F000000}"/>
    <cellStyle name="Prozent" xfId="3" builtinId="5"/>
    <cellStyle name="Prozent 2" xfId="6" xr:uid="{00000000-0005-0000-0000-000011000000}"/>
    <cellStyle name="Prozent 2 2" xfId="25" xr:uid="{00000000-0005-0000-0000-000012000000}"/>
    <cellStyle name="Standard" xfId="0" builtinId="0"/>
    <cellStyle name="Standard 2" xfId="14" xr:uid="{00000000-0005-0000-0000-000014000000}"/>
    <cellStyle name="Standard 2 2" xfId="26" xr:uid="{00000000-0005-0000-0000-000015000000}"/>
    <cellStyle name="Standard 3" xfId="27" xr:uid="{00000000-0005-0000-0000-000016000000}"/>
    <cellStyle name="Standard 4" xfId="18" xr:uid="{00000000-0005-0000-0000-000017000000}"/>
    <cellStyle name="Stunden" xfId="15" xr:uid="{00000000-0005-0000-0000-000018000000}"/>
    <cellStyle name="Text" xfId="16" xr:uid="{00000000-0005-0000-0000-000019000000}"/>
    <cellStyle name="VZK" xfId="17" xr:uid="{00000000-0005-0000-0000-00001A000000}"/>
    <cellStyle name="Währung" xfId="2" builtinId="4"/>
    <cellStyle name="Währung [0] 2" xfId="29" xr:uid="{00000000-0005-0000-0000-00001C000000}"/>
    <cellStyle name="Währung 2" xfId="28" xr:uid="{00000000-0005-0000-0000-00001D000000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2" xr9:uid="{00000000-0011-0000-FFFF-FFFF00000000}">
      <tableStyleElement type="wholeTable" dxfId="3"/>
      <tableStyleElement type="totalRow" dxfId="2"/>
    </tableStyle>
  </tableStyles>
  <colors>
    <mruColors>
      <color rgb="FF000066"/>
      <color rgb="FF99CCFF"/>
      <color rgb="FFFFF4CA"/>
      <color rgb="FFFBFD95"/>
      <color rgb="FFCCECFF"/>
      <color rgb="FFF2F2F2"/>
      <color rgb="FF660066"/>
      <color rgb="FF09D2E7"/>
      <color rgb="FFFFEA97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661146</xdr:colOff>
      <xdr:row>19</xdr:row>
      <xdr:rowOff>134471</xdr:rowOff>
    </xdr:from>
    <xdr:to>
      <xdr:col>16</xdr:col>
      <xdr:colOff>799113</xdr:colOff>
      <xdr:row>19</xdr:row>
      <xdr:rowOff>619103</xdr:rowOff>
    </xdr:to>
    <xdr:sp macro="" textlink="">
      <xdr:nvSpPr>
        <xdr:cNvPr id="2" name="Pfeil nach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434171" y="3933825"/>
          <a:ext cx="976167" cy="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AOKPLUS">
  <a:themeElements>
    <a:clrScheme name="AOK PLUS">
      <a:dk1>
        <a:sysClr val="windowText" lastClr="000000"/>
      </a:dk1>
      <a:lt1>
        <a:sysClr val="window" lastClr="FFFFFF"/>
      </a:lt1>
      <a:dk2>
        <a:srgbClr val="029646"/>
      </a:dk2>
      <a:lt2>
        <a:srgbClr val="EEECE1"/>
      </a:lt2>
      <a:accent1>
        <a:srgbClr val="CFE8B5"/>
      </a:accent1>
      <a:accent2>
        <a:srgbClr val="FDCA00"/>
      </a:accent2>
      <a:accent3>
        <a:srgbClr val="66BA06"/>
      </a:accent3>
      <a:accent4>
        <a:srgbClr val="EC540B"/>
      </a:accent4>
      <a:accent5>
        <a:srgbClr val="A0C013"/>
      </a:accent5>
      <a:accent6>
        <a:srgbClr val="B0B0B0"/>
      </a:accent6>
      <a:hlink>
        <a:srgbClr val="0000FF"/>
      </a:hlink>
      <a:folHlink>
        <a:srgbClr val="800080"/>
      </a:folHlink>
    </a:clrScheme>
    <a:fontScheme name="Executi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6"/>
  <sheetViews>
    <sheetView showGridLines="0" tabSelected="1" zoomScale="85" zoomScaleNormal="85" workbookViewId="0">
      <selection activeCell="F110" sqref="F110"/>
    </sheetView>
  </sheetViews>
  <sheetFormatPr baseColWidth="10" defaultColWidth="11" defaultRowHeight="13.2" x14ac:dyDescent="0.25"/>
  <cols>
    <col min="1" max="1" width="31.5" style="1" customWidth="1"/>
    <col min="2" max="2" width="24.59765625" style="1" customWidth="1"/>
    <col min="3" max="3" width="11.796875" style="1" customWidth="1"/>
    <col min="4" max="4" width="10.796875" style="1" hidden="1" customWidth="1"/>
    <col min="5" max="5" width="9.69921875" style="1" hidden="1" customWidth="1"/>
    <col min="6" max="8" width="16.59765625" style="1" customWidth="1"/>
    <col min="9" max="12" width="14.59765625" style="1" customWidth="1"/>
    <col min="13" max="13" width="14.59765625" style="1" hidden="1" customWidth="1"/>
    <col min="14" max="15" width="14.59765625" style="1" customWidth="1"/>
    <col min="16" max="17" width="14.59765625" style="1" hidden="1" customWidth="1"/>
    <col min="18" max="19" width="20.59765625" style="1" hidden="1" customWidth="1"/>
    <col min="20" max="20" width="10.8984375" style="1" hidden="1" customWidth="1"/>
    <col min="21" max="38" width="20.59765625" style="1" hidden="1" customWidth="1"/>
    <col min="39" max="42" width="11" style="68" hidden="1" customWidth="1"/>
    <col min="43" max="52" width="11" style="1" hidden="1" customWidth="1"/>
    <col min="53" max="53" width="11" style="1" customWidth="1"/>
    <col min="54" max="16384" width="11" style="1"/>
  </cols>
  <sheetData>
    <row r="1" spans="1:53" ht="15.6" x14ac:dyDescent="0.25">
      <c r="A1" s="79" t="s">
        <v>78</v>
      </c>
      <c r="B1" s="13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Q1" s="215"/>
      <c r="AR1" s="216"/>
      <c r="AS1" s="210"/>
      <c r="AU1" s="211"/>
    </row>
    <row r="2" spans="1:53" ht="18" customHeight="1" x14ac:dyDescent="0.25">
      <c r="A2" s="256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3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Q2" s="217"/>
      <c r="AR2" s="218"/>
      <c r="AS2" s="219"/>
      <c r="AT2" s="220"/>
    </row>
    <row r="3" spans="1:53" ht="15" customHeight="1" x14ac:dyDescent="0.25">
      <c r="A3" s="15" t="s">
        <v>20</v>
      </c>
      <c r="B3" s="18"/>
      <c r="C3" s="251"/>
      <c r="D3" s="251"/>
      <c r="E3" s="252"/>
      <c r="F3" s="253"/>
      <c r="G3" s="260"/>
      <c r="H3" s="260"/>
      <c r="I3" s="260"/>
      <c r="J3" s="260"/>
      <c r="K3" s="260"/>
      <c r="L3" s="260"/>
      <c r="M3" s="260"/>
      <c r="N3" s="261"/>
      <c r="O3" s="261"/>
      <c r="P3" s="261"/>
      <c r="Q3" s="261"/>
      <c r="R3" s="261"/>
      <c r="S3" s="262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68" t="s">
        <v>17</v>
      </c>
      <c r="AQ3" s="221"/>
      <c r="AT3" s="134"/>
    </row>
    <row r="4" spans="1:53" ht="15.75" customHeight="1" x14ac:dyDescent="0.25">
      <c r="A4" s="17" t="s">
        <v>44</v>
      </c>
      <c r="B4" s="18"/>
      <c r="C4" s="251"/>
      <c r="D4" s="251"/>
      <c r="E4" s="252"/>
      <c r="F4" s="253"/>
      <c r="G4" s="263"/>
      <c r="H4" s="263"/>
      <c r="I4" s="263"/>
      <c r="J4" s="263"/>
      <c r="K4" s="263"/>
      <c r="L4" s="263"/>
      <c r="M4" s="263"/>
      <c r="N4" s="264"/>
      <c r="O4" s="264"/>
      <c r="P4" s="264"/>
      <c r="Q4" s="264"/>
      <c r="R4" s="264"/>
      <c r="S4" s="265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Q4" s="222"/>
    </row>
    <row r="5" spans="1:53" ht="15" customHeight="1" x14ac:dyDescent="0.25">
      <c r="A5" s="17" t="s">
        <v>1</v>
      </c>
      <c r="B5" s="306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7"/>
      <c r="O5" s="307"/>
      <c r="P5" s="264"/>
      <c r="Q5" s="264"/>
      <c r="R5" s="264"/>
      <c r="S5" s="265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Q5" s="223"/>
    </row>
    <row r="6" spans="1:53" ht="19.5" customHeight="1" thickBot="1" x14ac:dyDescent="0.3">
      <c r="A6" s="395" t="s">
        <v>145</v>
      </c>
      <c r="B6" s="396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8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Q6" s="224"/>
    </row>
    <row r="7" spans="1:53" ht="15" hidden="1" customHeight="1" x14ac:dyDescent="0.3">
      <c r="A7" s="269"/>
      <c r="B7" s="264"/>
      <c r="C7" s="264"/>
      <c r="D7" s="267"/>
      <c r="E7" s="267" t="s">
        <v>132</v>
      </c>
      <c r="F7" s="264"/>
      <c r="G7" s="308"/>
      <c r="H7" s="268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5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Q7" s="222"/>
    </row>
    <row r="8" spans="1:53" ht="15" hidden="1" customHeight="1" x14ac:dyDescent="0.3">
      <c r="A8" s="269"/>
      <c r="B8" s="264"/>
      <c r="C8" s="267"/>
      <c r="D8" s="267"/>
      <c r="E8" s="267" t="s">
        <v>136</v>
      </c>
      <c r="F8" s="270"/>
      <c r="G8" s="405"/>
      <c r="H8" s="406"/>
      <c r="I8" s="407"/>
      <c r="J8" s="271"/>
      <c r="K8" s="271"/>
      <c r="L8" s="267"/>
      <c r="M8" s="272"/>
      <c r="N8" s="264"/>
      <c r="O8" s="264"/>
      <c r="P8" s="264"/>
      <c r="Q8" s="264"/>
      <c r="R8" s="264"/>
      <c r="S8" s="265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Q8" s="224"/>
    </row>
    <row r="9" spans="1:53" ht="15" hidden="1" customHeight="1" x14ac:dyDescent="0.3">
      <c r="A9" s="269"/>
      <c r="B9" s="264"/>
      <c r="C9" s="273"/>
      <c r="D9" s="273"/>
      <c r="E9" s="273" t="s">
        <v>128</v>
      </c>
      <c r="F9" s="270"/>
      <c r="G9" s="411"/>
      <c r="H9" s="412"/>
      <c r="I9" s="412"/>
      <c r="J9" s="412"/>
      <c r="K9" s="413"/>
      <c r="L9" s="264"/>
      <c r="M9" s="264"/>
      <c r="N9" s="264"/>
      <c r="O9" s="264"/>
      <c r="P9" s="264"/>
      <c r="Q9" s="264"/>
      <c r="R9" s="264"/>
      <c r="S9" s="265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Q9" s="222"/>
    </row>
    <row r="10" spans="1:53" ht="14.4" hidden="1" thickBot="1" x14ac:dyDescent="0.3">
      <c r="A10" s="274"/>
      <c r="B10" s="275"/>
      <c r="C10" s="267"/>
      <c r="D10" s="267"/>
      <c r="E10" s="267" t="s">
        <v>21</v>
      </c>
      <c r="F10" s="268"/>
      <c r="G10" s="414"/>
      <c r="H10" s="415"/>
      <c r="I10" s="415"/>
      <c r="J10" s="415"/>
      <c r="K10" s="416"/>
      <c r="L10" s="264"/>
      <c r="M10" s="276"/>
      <c r="N10" s="198"/>
      <c r="O10" s="277"/>
      <c r="P10" s="277"/>
      <c r="Q10" s="199"/>
      <c r="R10" s="278"/>
      <c r="S10" s="279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1" t="s">
        <v>19</v>
      </c>
      <c r="AN10" s="201"/>
      <c r="AO10" s="201"/>
      <c r="AP10" s="201"/>
      <c r="AQ10" s="214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15" hidden="1" customHeight="1" x14ac:dyDescent="0.3">
      <c r="A11" s="17"/>
      <c r="B11" s="267"/>
      <c r="C11" s="267"/>
      <c r="D11" s="280"/>
      <c r="E11" s="268"/>
      <c r="F11" s="268"/>
      <c r="G11" s="280"/>
      <c r="H11" s="280"/>
      <c r="I11" s="268"/>
      <c r="J11" s="280"/>
      <c r="K11" s="280"/>
      <c r="L11" s="280"/>
      <c r="M11" s="268"/>
      <c r="N11" s="12"/>
      <c r="O11" s="281"/>
      <c r="P11" s="281"/>
      <c r="Q11" s="13"/>
      <c r="R11" s="275"/>
      <c r="S11" s="265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Q11" s="213"/>
    </row>
    <row r="12" spans="1:53" ht="13.8" hidden="1" thickBot="1" x14ac:dyDescent="0.3">
      <c r="A12" s="17"/>
      <c r="B12" s="267"/>
      <c r="C12" s="267"/>
      <c r="D12" s="267"/>
      <c r="E12" s="267"/>
      <c r="F12" s="267" t="s">
        <v>22</v>
      </c>
      <c r="G12" s="267"/>
      <c r="H12" s="267"/>
      <c r="I12" s="267"/>
      <c r="J12" s="89">
        <v>23</v>
      </c>
      <c r="K12" s="267" t="s">
        <v>23</v>
      </c>
      <c r="L12" s="282"/>
      <c r="M12" s="267"/>
      <c r="N12" s="15" t="s">
        <v>24</v>
      </c>
      <c r="O12" s="16"/>
      <c r="P12" s="16"/>
      <c r="Q12" s="16"/>
      <c r="R12" s="16"/>
      <c r="S12" s="283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Q12" s="213"/>
    </row>
    <row r="13" spans="1:53" ht="13.8" hidden="1" thickBot="1" x14ac:dyDescent="0.3">
      <c r="A13" s="284"/>
      <c r="B13" s="285"/>
      <c r="C13" s="267"/>
      <c r="D13" s="267"/>
      <c r="E13" s="267"/>
      <c r="F13" s="267" t="s">
        <v>25</v>
      </c>
      <c r="G13" s="267"/>
      <c r="H13" s="267"/>
      <c r="I13" s="267"/>
      <c r="J13" s="89"/>
      <c r="K13" s="267" t="s">
        <v>23</v>
      </c>
      <c r="L13" s="282"/>
      <c r="M13" s="267"/>
      <c r="N13" s="17" t="s">
        <v>26</v>
      </c>
      <c r="O13" s="11"/>
      <c r="P13" s="11"/>
      <c r="Q13" s="14"/>
      <c r="R13" s="18"/>
      <c r="S13" s="286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O13" s="68" t="s">
        <v>2</v>
      </c>
      <c r="AP13" s="68" t="s">
        <v>27</v>
      </c>
      <c r="AQ13" s="225"/>
    </row>
    <row r="14" spans="1:53" ht="14.25" hidden="1" customHeight="1" x14ac:dyDescent="0.3">
      <c r="A14" s="1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19" t="s">
        <v>28</v>
      </c>
      <c r="O14" s="29"/>
      <c r="P14" s="29"/>
      <c r="Q14" s="29"/>
      <c r="R14" s="30"/>
      <c r="S14" s="287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O14" s="68" t="s">
        <v>29</v>
      </c>
      <c r="AP14" s="68" t="s">
        <v>30</v>
      </c>
      <c r="AQ14" s="222"/>
    </row>
    <row r="15" spans="1:53" ht="15" hidden="1" customHeight="1" thickBot="1" x14ac:dyDescent="0.3">
      <c r="A15" s="288" t="s">
        <v>76</v>
      </c>
      <c r="B15" s="131"/>
      <c r="C15" s="72"/>
      <c r="D15" s="71"/>
      <c r="E15" s="20"/>
      <c r="F15" s="72" t="s">
        <v>131</v>
      </c>
      <c r="G15" s="20"/>
      <c r="H15" s="20"/>
      <c r="I15" s="20"/>
      <c r="J15" s="89"/>
      <c r="K15" s="21" t="s">
        <v>23</v>
      </c>
      <c r="L15" s="282"/>
      <c r="M15" s="21"/>
      <c r="N15" s="20"/>
      <c r="O15" s="20"/>
      <c r="P15" s="20"/>
      <c r="Q15" s="20"/>
      <c r="R15" s="20"/>
      <c r="S15" s="266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O15" s="68" t="s">
        <v>31</v>
      </c>
    </row>
    <row r="16" spans="1:53" ht="15" customHeight="1" thickBot="1" x14ac:dyDescent="0.3">
      <c r="A16" s="399"/>
      <c r="B16" s="400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2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O16" s="68" t="s">
        <v>32</v>
      </c>
      <c r="AQ16" s="210"/>
    </row>
    <row r="17" spans="1:44" ht="51" customHeight="1" x14ac:dyDescent="0.25">
      <c r="A17" s="408" t="s">
        <v>144</v>
      </c>
      <c r="B17" s="158"/>
      <c r="C17" s="430" t="s">
        <v>34</v>
      </c>
      <c r="D17" s="408" t="s">
        <v>35</v>
      </c>
      <c r="E17" s="408" t="s">
        <v>33</v>
      </c>
      <c r="F17" s="435" t="s">
        <v>77</v>
      </c>
      <c r="G17" s="425" t="s">
        <v>125</v>
      </c>
      <c r="H17" s="426"/>
      <c r="I17" s="426"/>
      <c r="J17" s="426"/>
      <c r="K17" s="426"/>
      <c r="L17" s="426"/>
      <c r="M17" s="426"/>
      <c r="N17" s="393" t="s">
        <v>97</v>
      </c>
      <c r="O17" s="394"/>
      <c r="P17" s="403" t="s">
        <v>98</v>
      </c>
      <c r="Q17" s="404"/>
      <c r="R17" s="409" t="s">
        <v>130</v>
      </c>
      <c r="S17" s="408" t="s">
        <v>129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O17" s="68" t="s">
        <v>36</v>
      </c>
      <c r="AQ17" s="210"/>
      <c r="AR17" s="226"/>
    </row>
    <row r="18" spans="1:44" ht="51" customHeight="1" x14ac:dyDescent="0.25">
      <c r="A18" s="409"/>
      <c r="B18" s="233" t="s">
        <v>135</v>
      </c>
      <c r="C18" s="431"/>
      <c r="D18" s="409"/>
      <c r="E18" s="409"/>
      <c r="F18" s="436"/>
      <c r="G18" s="417" t="s">
        <v>37</v>
      </c>
      <c r="H18" s="423" t="s">
        <v>139</v>
      </c>
      <c r="I18" s="423" t="s">
        <v>94</v>
      </c>
      <c r="J18" s="440" t="s">
        <v>123</v>
      </c>
      <c r="K18" s="441"/>
      <c r="L18" s="440" t="s">
        <v>124</v>
      </c>
      <c r="M18" s="441"/>
      <c r="N18" s="438" t="s">
        <v>38</v>
      </c>
      <c r="O18" s="427" t="s">
        <v>39</v>
      </c>
      <c r="P18" s="403" t="s">
        <v>141</v>
      </c>
      <c r="Q18" s="404"/>
      <c r="R18" s="409"/>
      <c r="S18" s="409"/>
      <c r="T18" s="366" t="s">
        <v>111</v>
      </c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Q18" s="210"/>
      <c r="AR18" s="226"/>
    </row>
    <row r="19" spans="1:44" ht="60.75" customHeight="1" thickBot="1" x14ac:dyDescent="0.35">
      <c r="A19" s="410"/>
      <c r="B19" s="159"/>
      <c r="C19" s="431"/>
      <c r="D19" s="432"/>
      <c r="E19" s="432"/>
      <c r="F19" s="437"/>
      <c r="G19" s="418"/>
      <c r="H19" s="424"/>
      <c r="I19" s="424"/>
      <c r="J19" s="135" t="s">
        <v>95</v>
      </c>
      <c r="K19" s="135" t="s">
        <v>96</v>
      </c>
      <c r="L19" s="135"/>
      <c r="M19" s="135" t="s">
        <v>96</v>
      </c>
      <c r="N19" s="439"/>
      <c r="O19" s="428"/>
      <c r="P19" s="289" t="s">
        <v>95</v>
      </c>
      <c r="Q19" s="351" t="s">
        <v>96</v>
      </c>
      <c r="R19" s="409"/>
      <c r="S19" s="409"/>
      <c r="T19" s="185"/>
      <c r="U19" s="163" t="s">
        <v>140</v>
      </c>
      <c r="V19" s="160" t="s">
        <v>114</v>
      </c>
      <c r="W19" s="163" t="s">
        <v>115</v>
      </c>
      <c r="X19" s="163" t="s">
        <v>116</v>
      </c>
      <c r="Y19" s="160" t="s">
        <v>113</v>
      </c>
      <c r="Z19" s="160" t="s">
        <v>114</v>
      </c>
      <c r="AA19" s="163" t="s">
        <v>115</v>
      </c>
      <c r="AB19" s="163" t="s">
        <v>116</v>
      </c>
      <c r="AC19" s="160" t="s">
        <v>113</v>
      </c>
      <c r="AD19" s="160" t="s">
        <v>114</v>
      </c>
      <c r="AE19" s="163" t="s">
        <v>115</v>
      </c>
      <c r="AF19" s="163" t="s">
        <v>116</v>
      </c>
      <c r="AG19" s="368" t="s">
        <v>102</v>
      </c>
      <c r="AH19" s="368"/>
      <c r="AI19" s="368"/>
      <c r="AJ19" s="367" t="s">
        <v>109</v>
      </c>
      <c r="AK19" s="367"/>
      <c r="AL19" s="367"/>
      <c r="AQ19" s="227"/>
      <c r="AR19" s="429"/>
    </row>
    <row r="20" spans="1:44" ht="51" hidden="1" customHeight="1" thickBot="1" x14ac:dyDescent="0.25">
      <c r="A20" s="290"/>
      <c r="B20" s="22"/>
      <c r="C20" s="22"/>
      <c r="D20" s="22"/>
      <c r="E20" s="22" t="s">
        <v>40</v>
      </c>
      <c r="F20" s="22"/>
      <c r="G20" s="291"/>
      <c r="H20" s="291"/>
      <c r="I20" s="343"/>
      <c r="J20" s="291"/>
      <c r="K20" s="291"/>
      <c r="L20" s="291"/>
      <c r="M20" s="291"/>
      <c r="N20" s="291"/>
      <c r="O20" s="292"/>
      <c r="P20" s="23"/>
      <c r="Q20" s="23"/>
      <c r="R20" s="23"/>
      <c r="S20" s="293"/>
      <c r="T20" s="18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O20" s="69" t="s">
        <v>41</v>
      </c>
      <c r="AR20" s="429"/>
    </row>
    <row r="21" spans="1:44" ht="30" customHeight="1" x14ac:dyDescent="0.25">
      <c r="A21" s="348" t="s">
        <v>79</v>
      </c>
      <c r="B21" s="349"/>
      <c r="C21" s="350"/>
      <c r="D21" s="350"/>
      <c r="E21" s="350"/>
      <c r="F21" s="350"/>
      <c r="G21" s="350"/>
      <c r="H21" s="350"/>
      <c r="I21" s="350"/>
      <c r="J21" s="433"/>
      <c r="K21" s="433"/>
      <c r="L21" s="433"/>
      <c r="M21" s="433"/>
      <c r="N21" s="433"/>
      <c r="O21" s="433"/>
      <c r="P21" s="433"/>
      <c r="Q21" s="433"/>
      <c r="R21" s="433"/>
      <c r="S21" s="434"/>
      <c r="T21" s="187"/>
      <c r="U21" s="143" t="s">
        <v>99</v>
      </c>
      <c r="V21" s="143" t="s">
        <v>99</v>
      </c>
      <c r="W21" s="143" t="s">
        <v>99</v>
      </c>
      <c r="X21" s="143" t="s">
        <v>99</v>
      </c>
      <c r="Y21" s="161" t="s">
        <v>100</v>
      </c>
      <c r="Z21" s="161" t="s">
        <v>100</v>
      </c>
      <c r="AA21" s="161" t="s">
        <v>100</v>
      </c>
      <c r="AB21" s="161" t="s">
        <v>100</v>
      </c>
      <c r="AC21" s="162" t="s">
        <v>101</v>
      </c>
      <c r="AD21" s="162" t="s">
        <v>101</v>
      </c>
      <c r="AE21" s="162" t="s">
        <v>101</v>
      </c>
      <c r="AF21" s="162" t="s">
        <v>101</v>
      </c>
      <c r="AG21" s="143" t="s">
        <v>99</v>
      </c>
      <c r="AH21" s="161" t="s">
        <v>100</v>
      </c>
      <c r="AI21" s="162" t="s">
        <v>101</v>
      </c>
      <c r="AJ21" s="143" t="s">
        <v>99</v>
      </c>
      <c r="AK21" s="161" t="s">
        <v>100</v>
      </c>
      <c r="AL21" s="162" t="s">
        <v>101</v>
      </c>
      <c r="AO21" s="70" t="s">
        <v>30</v>
      </c>
      <c r="AQ21" s="212"/>
      <c r="AR21" s="429"/>
    </row>
    <row r="22" spans="1:44" x14ac:dyDescent="0.25">
      <c r="A22" s="344"/>
      <c r="B22" s="59"/>
      <c r="C22" s="171"/>
      <c r="D22" s="172"/>
      <c r="E22" s="172"/>
      <c r="F22" s="173"/>
      <c r="G22" s="345">
        <f>IFERROR(F22*C22,"")</f>
        <v>0</v>
      </c>
      <c r="H22" s="24"/>
      <c r="I22" s="24"/>
      <c r="J22" s="24"/>
      <c r="K22" s="24"/>
      <c r="L22" s="346"/>
      <c r="M22" s="347"/>
      <c r="N22" s="24"/>
      <c r="O22" s="24"/>
      <c r="P22" s="24"/>
      <c r="Q22" s="24"/>
      <c r="R22" s="58">
        <f>IFERROR(IF(A22&lt;&gt;"GfB",(SUM(G22:J22,L22,P22)*12+(N22+O22))*(100+$J$12+$J$13)%+((K22+M22+Q22)*12),(SUM(G22:J22,L22,P22)*12+(N22+O22))*(100+$J$15+$J$13)%+((K22+M22+Q22)*12)),0)</f>
        <v>0</v>
      </c>
      <c r="S22" s="294">
        <f>IF(ISERROR(R22/C22),0,(R22/C22))</f>
        <v>0</v>
      </c>
      <c r="T22" s="177"/>
      <c r="U22" s="206">
        <f>(IF(AND($B22="PFK/BFK",$C22&gt;0,$F22&gt;0),($G22+$H22),0))</f>
        <v>0</v>
      </c>
      <c r="V22" s="164">
        <f>(IF(AND($B22="PFK/BFK",$C22&gt;0,$F22&gt;0),$I22,0))</f>
        <v>0</v>
      </c>
      <c r="W22" s="164">
        <f>(IF(AND($B22="PFK/BFK",$C22&gt;0,$F22&gt;0),($J22+$K22),0))</f>
        <v>0</v>
      </c>
      <c r="X22" s="164">
        <f>(IF(AND($B22="PFK/BFK",$C22&gt;0,$F22&gt;0),(($N22+$O22)/12),0))</f>
        <v>0</v>
      </c>
      <c r="Y22" s="207">
        <f>(IF(AND($B22="PK/BK",$C22&gt;0,$F22&gt;0),($G22+$H22),0))</f>
        <v>0</v>
      </c>
      <c r="Z22" s="165">
        <f>(IF(AND($B22="PK/BK",$C22&gt;0,$F22&gt;0),$I22,0))</f>
        <v>0</v>
      </c>
      <c r="AA22" s="165">
        <f>(IF(AND($B22="PK/BK",$C22&gt;0,$F22&gt;0),($J22+$K22),0))</f>
        <v>0</v>
      </c>
      <c r="AB22" s="165">
        <f>(IF(AND($B22="PK/BK",$C22&gt;0,$F22&gt;0),(($N22+$O22)/12),0))</f>
        <v>0</v>
      </c>
      <c r="AC22" s="208">
        <f>(IF(AND($B22="PK/BK o.",$C22&gt;0,$F22&gt;0),($G22+$H22),0))</f>
        <v>0</v>
      </c>
      <c r="AD22" s="166">
        <f>(IF(AND($B22="PK/BK o.",$C22&gt;0,$F22&gt;0),$I22,0))</f>
        <v>0</v>
      </c>
      <c r="AE22" s="166">
        <f>(IF(AND($B22="PK/BK o.",$C22&gt;0,$F22&gt;0),($J22+$K22),0))</f>
        <v>0</v>
      </c>
      <c r="AF22" s="166">
        <f>(IF(AND($B22="PK/BK o.",$C22&gt;0,$F22&gt;0),(($N22+$O22)/12),0))</f>
        <v>0</v>
      </c>
      <c r="AG22" s="148">
        <f>IF(AND($B22="PFK/BFK",$C22&gt;0,$F22&gt;0),$C22,0)</f>
        <v>0</v>
      </c>
      <c r="AH22" s="148">
        <f>IF(AND($B22="PK/BK",$C22&gt;0,$F22&gt;0),$C22,0)</f>
        <v>0</v>
      </c>
      <c r="AI22" s="148">
        <f>IF(AND($B22="PK/BK o.",$C22&gt;0,$F22&gt;0),$C22,0)</f>
        <v>0</v>
      </c>
      <c r="AJ22" s="149">
        <f>IF(AND($B22="PFK/BFK",$C22&gt;0,$F22&gt;0),$R22,0)</f>
        <v>0</v>
      </c>
      <c r="AK22" s="149">
        <f>IF(AND($B22="PK/BK",$C22&gt;0,$F22&gt;0),$R22,0)</f>
        <v>0</v>
      </c>
      <c r="AL22" s="149">
        <f>IF(AND($B22="PK/BK o.",$C22&gt;0,$F22&gt;0),$R22,0)</f>
        <v>0</v>
      </c>
      <c r="AO22" s="70" t="s">
        <v>42</v>
      </c>
      <c r="AQ22" s="228"/>
    </row>
    <row r="23" spans="1:44" x14ac:dyDescent="0.25">
      <c r="A23" s="295"/>
      <c r="B23" s="132"/>
      <c r="C23" s="174"/>
      <c r="D23" s="175"/>
      <c r="E23" s="175"/>
      <c r="F23" s="176"/>
      <c r="G23" s="73">
        <f t="shared" ref="G23:G49" si="0">IFERROR(F23*C23,"")</f>
        <v>0</v>
      </c>
      <c r="H23" s="25"/>
      <c r="I23" s="25"/>
      <c r="J23" s="25"/>
      <c r="K23" s="25"/>
      <c r="L23" s="257"/>
      <c r="M23" s="116"/>
      <c r="N23" s="25"/>
      <c r="O23" s="25"/>
      <c r="P23" s="25"/>
      <c r="Q23" s="25"/>
      <c r="R23" s="58">
        <f t="shared" ref="R23:R49" si="1">IFERROR(IF(A23&lt;&gt;"GfB",(SUM(G23:J23,L23,P23)*12+(N23+O23))*(100+$J$12+$J$13)%+((K23+M23+Q23)*12),(SUM(G23:J23,L23,P23)*12+(N23+O23))*(100+$J$15+$J$13)%+((K23+M23+Q23)*12)),0)</f>
        <v>0</v>
      </c>
      <c r="S23" s="294">
        <f t="shared" ref="S23:S49" si="2">IF(ISERROR(R23/C23),0,(R23/C23))</f>
        <v>0</v>
      </c>
      <c r="T23" s="177"/>
      <c r="U23" s="206">
        <f t="shared" ref="U23:U49" si="3">(IF(AND($B23="PFK/BFK",$C23&gt;0,$F23&gt;0),($G23+$H23),0))</f>
        <v>0</v>
      </c>
      <c r="V23" s="164">
        <f t="shared" ref="V23:V49" si="4">(IF(AND($B23="PFK/BFK",$C23&gt;0,$F23&gt;0),$I23,0))</f>
        <v>0</v>
      </c>
      <c r="W23" s="164">
        <f t="shared" ref="W23:W49" si="5">(IF(AND($B23="PFK/BFK",$C23&gt;0,$F23&gt;0),($J23+$K23),0))</f>
        <v>0</v>
      </c>
      <c r="X23" s="164">
        <f t="shared" ref="X23:X49" si="6">(IF(AND($B23="PFK/BFK",$C23&gt;0,$F23&gt;0),(($N23+$O23)/12),0))</f>
        <v>0</v>
      </c>
      <c r="Y23" s="207">
        <f t="shared" ref="Y23:Y49" si="7">(IF(AND($B23="PK/BK",$C23&gt;0,$F23&gt;0),($G23+$H23),0))</f>
        <v>0</v>
      </c>
      <c r="Z23" s="165">
        <f t="shared" ref="Z23:Z49" si="8">(IF(AND($B23="PK/BK",$C23&gt;0,$F23&gt;0),$I23,0))</f>
        <v>0</v>
      </c>
      <c r="AA23" s="165">
        <f t="shared" ref="AA23:AA49" si="9">(IF(AND($B23="PK/BK",$C23&gt;0,$F23&gt;0),($J23+$K23),0))</f>
        <v>0</v>
      </c>
      <c r="AB23" s="165">
        <f t="shared" ref="AB23:AB49" si="10">(IF(AND($B23="PK/BK",$C23&gt;0,$F23&gt;0),(($N23+$O23)/12),0))</f>
        <v>0</v>
      </c>
      <c r="AC23" s="208">
        <f t="shared" ref="AC23:AC49" si="11">(IF(AND($B23="PK/BK o.",$C23&gt;0,$F23&gt;0),($G23+$H23),0))</f>
        <v>0</v>
      </c>
      <c r="AD23" s="166">
        <f t="shared" ref="AD23:AD49" si="12">(IF(AND($B23="PK/BK o.",$C23&gt;0,$F23&gt;0),$I23,0))</f>
        <v>0</v>
      </c>
      <c r="AE23" s="166">
        <f t="shared" ref="AE23:AE49" si="13">(IF(AND($B23="PK/BK o.",$C23&gt;0,$F23&gt;0),($J23+$K23),0))</f>
        <v>0</v>
      </c>
      <c r="AF23" s="166">
        <f t="shared" ref="AF23:AF49" si="14">(IF(AND($B23="PK/BK o.",$C23&gt;0,$F23&gt;0),(($N23+$O23)/12),0))</f>
        <v>0</v>
      </c>
      <c r="AG23" s="148">
        <f t="shared" ref="AG23:AG49" si="15">IF(AND($B23="PFK/BFK",$C23&gt;0,$F23&gt;0),$C23,0)</f>
        <v>0</v>
      </c>
      <c r="AH23" s="148">
        <f t="shared" ref="AH23:AH49" si="16">IF(AND($B23="PK/BK",$C23&gt;0,$F23&gt;0),$C23,0)</f>
        <v>0</v>
      </c>
      <c r="AI23" s="148">
        <f t="shared" ref="AI23:AI49" si="17">IF(AND($B23="PK/BK o.",$C23&gt;0,$F23&gt;0),$C23,0)</f>
        <v>0</v>
      </c>
      <c r="AJ23" s="149">
        <f t="shared" ref="AJ23:AJ49" si="18">IF(AND($B23="PFK/BFK",$C23&gt;0,$F23&gt;0),$R23,0)</f>
        <v>0</v>
      </c>
      <c r="AK23" s="149">
        <f t="shared" ref="AK23:AK49" si="19">IF(AND($B23="PK/BK",$C23&gt;0,$F23&gt;0),$R23,0)</f>
        <v>0</v>
      </c>
      <c r="AL23" s="149">
        <f t="shared" ref="AL23:AL49" si="20">IF(AND($B23="PK/BK o.",$C23&gt;0,$F23&gt;0),$R23,0)</f>
        <v>0</v>
      </c>
      <c r="AO23" s="70"/>
      <c r="AQ23" s="224"/>
    </row>
    <row r="24" spans="1:44" x14ac:dyDescent="0.25">
      <c r="A24" s="296"/>
      <c r="B24" s="132"/>
      <c r="C24" s="174"/>
      <c r="D24" s="175"/>
      <c r="E24" s="175"/>
      <c r="F24" s="176"/>
      <c r="G24" s="73">
        <f t="shared" si="0"/>
        <v>0</v>
      </c>
      <c r="H24" s="25"/>
      <c r="I24" s="25"/>
      <c r="J24" s="25"/>
      <c r="K24" s="25"/>
      <c r="L24" s="257"/>
      <c r="M24" s="116"/>
      <c r="N24" s="25"/>
      <c r="O24" s="25"/>
      <c r="P24" s="25"/>
      <c r="Q24" s="25"/>
      <c r="R24" s="58">
        <f t="shared" si="1"/>
        <v>0</v>
      </c>
      <c r="S24" s="294">
        <f t="shared" si="2"/>
        <v>0</v>
      </c>
      <c r="T24" s="177"/>
      <c r="U24" s="206">
        <f t="shared" si="3"/>
        <v>0</v>
      </c>
      <c r="V24" s="164">
        <f t="shared" si="4"/>
        <v>0</v>
      </c>
      <c r="W24" s="164">
        <f t="shared" si="5"/>
        <v>0</v>
      </c>
      <c r="X24" s="164">
        <f t="shared" si="6"/>
        <v>0</v>
      </c>
      <c r="Y24" s="207">
        <f t="shared" si="7"/>
        <v>0</v>
      </c>
      <c r="Z24" s="165">
        <f t="shared" si="8"/>
        <v>0</v>
      </c>
      <c r="AA24" s="165">
        <f t="shared" si="9"/>
        <v>0</v>
      </c>
      <c r="AB24" s="165">
        <f t="shared" si="10"/>
        <v>0</v>
      </c>
      <c r="AC24" s="208">
        <f t="shared" si="11"/>
        <v>0</v>
      </c>
      <c r="AD24" s="166">
        <f t="shared" si="12"/>
        <v>0</v>
      </c>
      <c r="AE24" s="166">
        <f t="shared" si="13"/>
        <v>0</v>
      </c>
      <c r="AF24" s="166">
        <f t="shared" si="14"/>
        <v>0</v>
      </c>
      <c r="AG24" s="148">
        <f t="shared" si="15"/>
        <v>0</v>
      </c>
      <c r="AH24" s="148">
        <f t="shared" si="16"/>
        <v>0</v>
      </c>
      <c r="AI24" s="148">
        <f t="shared" si="17"/>
        <v>0</v>
      </c>
      <c r="AJ24" s="149">
        <f t="shared" si="18"/>
        <v>0</v>
      </c>
      <c r="AK24" s="149">
        <f t="shared" si="19"/>
        <v>0</v>
      </c>
      <c r="AL24" s="149">
        <f t="shared" si="20"/>
        <v>0</v>
      </c>
      <c r="AO24" s="70"/>
    </row>
    <row r="25" spans="1:44" x14ac:dyDescent="0.25">
      <c r="A25" s="296"/>
      <c r="B25" s="132"/>
      <c r="C25" s="174"/>
      <c r="D25" s="175"/>
      <c r="E25" s="175"/>
      <c r="F25" s="176"/>
      <c r="G25" s="73">
        <f t="shared" si="0"/>
        <v>0</v>
      </c>
      <c r="H25" s="25"/>
      <c r="I25" s="25"/>
      <c r="J25" s="25"/>
      <c r="K25" s="25"/>
      <c r="L25" s="257"/>
      <c r="M25" s="25"/>
      <c r="N25" s="25"/>
      <c r="O25" s="25"/>
      <c r="P25" s="25"/>
      <c r="Q25" s="25"/>
      <c r="R25" s="58">
        <f t="shared" si="1"/>
        <v>0</v>
      </c>
      <c r="S25" s="294">
        <f t="shared" si="2"/>
        <v>0</v>
      </c>
      <c r="T25" s="177"/>
      <c r="U25" s="206">
        <f t="shared" si="3"/>
        <v>0</v>
      </c>
      <c r="V25" s="164">
        <f t="shared" si="4"/>
        <v>0</v>
      </c>
      <c r="W25" s="164">
        <f t="shared" si="5"/>
        <v>0</v>
      </c>
      <c r="X25" s="164">
        <f t="shared" si="6"/>
        <v>0</v>
      </c>
      <c r="Y25" s="207">
        <f t="shared" si="7"/>
        <v>0</v>
      </c>
      <c r="Z25" s="165">
        <f t="shared" si="8"/>
        <v>0</v>
      </c>
      <c r="AA25" s="165">
        <f t="shared" si="9"/>
        <v>0</v>
      </c>
      <c r="AB25" s="165">
        <f t="shared" si="10"/>
        <v>0</v>
      </c>
      <c r="AC25" s="208">
        <f t="shared" si="11"/>
        <v>0</v>
      </c>
      <c r="AD25" s="166">
        <f t="shared" si="12"/>
        <v>0</v>
      </c>
      <c r="AE25" s="166">
        <f t="shared" si="13"/>
        <v>0</v>
      </c>
      <c r="AF25" s="166">
        <f t="shared" si="14"/>
        <v>0</v>
      </c>
      <c r="AG25" s="148">
        <f t="shared" si="15"/>
        <v>0</v>
      </c>
      <c r="AH25" s="148">
        <f t="shared" si="16"/>
        <v>0</v>
      </c>
      <c r="AI25" s="148">
        <f t="shared" si="17"/>
        <v>0</v>
      </c>
      <c r="AJ25" s="149">
        <f t="shared" si="18"/>
        <v>0</v>
      </c>
      <c r="AK25" s="149">
        <f t="shared" si="19"/>
        <v>0</v>
      </c>
      <c r="AL25" s="149">
        <f t="shared" si="20"/>
        <v>0</v>
      </c>
      <c r="AO25" s="70"/>
      <c r="AQ25" s="224"/>
    </row>
    <row r="26" spans="1:44" x14ac:dyDescent="0.25">
      <c r="A26" s="296"/>
      <c r="B26" s="132"/>
      <c r="C26" s="174"/>
      <c r="D26" s="175"/>
      <c r="E26" s="175"/>
      <c r="F26" s="176"/>
      <c r="G26" s="73">
        <f t="shared" si="0"/>
        <v>0</v>
      </c>
      <c r="H26" s="25"/>
      <c r="I26" s="25"/>
      <c r="J26" s="25"/>
      <c r="K26" s="25"/>
      <c r="L26" s="257"/>
      <c r="M26" s="25"/>
      <c r="N26" s="25"/>
      <c r="O26" s="25"/>
      <c r="P26" s="25"/>
      <c r="Q26" s="25"/>
      <c r="R26" s="58">
        <f t="shared" si="1"/>
        <v>0</v>
      </c>
      <c r="S26" s="294">
        <f t="shared" si="2"/>
        <v>0</v>
      </c>
      <c r="T26" s="177"/>
      <c r="U26" s="206">
        <f t="shared" si="3"/>
        <v>0</v>
      </c>
      <c r="V26" s="164">
        <f t="shared" si="4"/>
        <v>0</v>
      </c>
      <c r="W26" s="164">
        <f t="shared" si="5"/>
        <v>0</v>
      </c>
      <c r="X26" s="164">
        <f t="shared" si="6"/>
        <v>0</v>
      </c>
      <c r="Y26" s="207">
        <f t="shared" si="7"/>
        <v>0</v>
      </c>
      <c r="Z26" s="165">
        <f t="shared" si="8"/>
        <v>0</v>
      </c>
      <c r="AA26" s="165">
        <f t="shared" si="9"/>
        <v>0</v>
      </c>
      <c r="AB26" s="165">
        <f t="shared" si="10"/>
        <v>0</v>
      </c>
      <c r="AC26" s="208">
        <f t="shared" si="11"/>
        <v>0</v>
      </c>
      <c r="AD26" s="166">
        <f t="shared" si="12"/>
        <v>0</v>
      </c>
      <c r="AE26" s="166">
        <f t="shared" si="13"/>
        <v>0</v>
      </c>
      <c r="AF26" s="166">
        <f t="shared" si="14"/>
        <v>0</v>
      </c>
      <c r="AG26" s="148">
        <f t="shared" si="15"/>
        <v>0</v>
      </c>
      <c r="AH26" s="148">
        <f t="shared" si="16"/>
        <v>0</v>
      </c>
      <c r="AI26" s="148">
        <f t="shared" si="17"/>
        <v>0</v>
      </c>
      <c r="AJ26" s="149">
        <f t="shared" si="18"/>
        <v>0</v>
      </c>
      <c r="AK26" s="149">
        <f t="shared" si="19"/>
        <v>0</v>
      </c>
      <c r="AL26" s="149">
        <f t="shared" si="20"/>
        <v>0</v>
      </c>
      <c r="AO26" s="70"/>
      <c r="AQ26" s="224"/>
    </row>
    <row r="27" spans="1:44" x14ac:dyDescent="0.25">
      <c r="A27" s="296"/>
      <c r="B27" s="132"/>
      <c r="C27" s="174"/>
      <c r="D27" s="175"/>
      <c r="E27" s="175"/>
      <c r="F27" s="176"/>
      <c r="G27" s="73">
        <f t="shared" si="0"/>
        <v>0</v>
      </c>
      <c r="H27" s="25"/>
      <c r="I27" s="25"/>
      <c r="J27" s="25"/>
      <c r="K27" s="25"/>
      <c r="L27" s="257"/>
      <c r="M27" s="25"/>
      <c r="N27" s="25"/>
      <c r="O27" s="25"/>
      <c r="P27" s="25"/>
      <c r="Q27" s="25"/>
      <c r="R27" s="58">
        <f t="shared" si="1"/>
        <v>0</v>
      </c>
      <c r="S27" s="294">
        <f t="shared" si="2"/>
        <v>0</v>
      </c>
      <c r="T27" s="177"/>
      <c r="U27" s="206">
        <f t="shared" si="3"/>
        <v>0</v>
      </c>
      <c r="V27" s="164">
        <f t="shared" si="4"/>
        <v>0</v>
      </c>
      <c r="W27" s="164">
        <f t="shared" si="5"/>
        <v>0</v>
      </c>
      <c r="X27" s="164">
        <f t="shared" si="6"/>
        <v>0</v>
      </c>
      <c r="Y27" s="207">
        <f t="shared" si="7"/>
        <v>0</v>
      </c>
      <c r="Z27" s="165">
        <f t="shared" si="8"/>
        <v>0</v>
      </c>
      <c r="AA27" s="165">
        <f t="shared" si="9"/>
        <v>0</v>
      </c>
      <c r="AB27" s="165">
        <f t="shared" si="10"/>
        <v>0</v>
      </c>
      <c r="AC27" s="208">
        <f t="shared" si="11"/>
        <v>0</v>
      </c>
      <c r="AD27" s="166">
        <f t="shared" si="12"/>
        <v>0</v>
      </c>
      <c r="AE27" s="166">
        <f t="shared" si="13"/>
        <v>0</v>
      </c>
      <c r="AF27" s="166">
        <f t="shared" si="14"/>
        <v>0</v>
      </c>
      <c r="AG27" s="148">
        <f t="shared" si="15"/>
        <v>0</v>
      </c>
      <c r="AH27" s="148">
        <f t="shared" si="16"/>
        <v>0</v>
      </c>
      <c r="AI27" s="148">
        <f t="shared" si="17"/>
        <v>0</v>
      </c>
      <c r="AJ27" s="149">
        <f t="shared" si="18"/>
        <v>0</v>
      </c>
      <c r="AK27" s="149">
        <f t="shared" si="19"/>
        <v>0</v>
      </c>
      <c r="AL27" s="149">
        <f t="shared" si="20"/>
        <v>0</v>
      </c>
      <c r="AO27" s="70"/>
      <c r="AQ27" s="224"/>
    </row>
    <row r="28" spans="1:44" x14ac:dyDescent="0.25">
      <c r="A28" s="296"/>
      <c r="B28" s="132"/>
      <c r="C28" s="174"/>
      <c r="D28" s="175"/>
      <c r="E28" s="175"/>
      <c r="F28" s="176"/>
      <c r="G28" s="73">
        <f t="shared" si="0"/>
        <v>0</v>
      </c>
      <c r="H28" s="25"/>
      <c r="I28" s="25"/>
      <c r="J28" s="25"/>
      <c r="K28" s="25"/>
      <c r="L28" s="257"/>
      <c r="M28" s="25"/>
      <c r="N28" s="25"/>
      <c r="O28" s="25"/>
      <c r="P28" s="25"/>
      <c r="Q28" s="25"/>
      <c r="R28" s="58">
        <f t="shared" si="1"/>
        <v>0</v>
      </c>
      <c r="S28" s="294">
        <f t="shared" si="2"/>
        <v>0</v>
      </c>
      <c r="T28" s="177"/>
      <c r="U28" s="206">
        <f t="shared" si="3"/>
        <v>0</v>
      </c>
      <c r="V28" s="164">
        <f t="shared" si="4"/>
        <v>0</v>
      </c>
      <c r="W28" s="164">
        <f t="shared" si="5"/>
        <v>0</v>
      </c>
      <c r="X28" s="164">
        <f t="shared" si="6"/>
        <v>0</v>
      </c>
      <c r="Y28" s="207">
        <f t="shared" si="7"/>
        <v>0</v>
      </c>
      <c r="Z28" s="165">
        <f t="shared" si="8"/>
        <v>0</v>
      </c>
      <c r="AA28" s="165">
        <f t="shared" si="9"/>
        <v>0</v>
      </c>
      <c r="AB28" s="165">
        <f t="shared" si="10"/>
        <v>0</v>
      </c>
      <c r="AC28" s="208">
        <f t="shared" si="11"/>
        <v>0</v>
      </c>
      <c r="AD28" s="166">
        <f t="shared" si="12"/>
        <v>0</v>
      </c>
      <c r="AE28" s="166">
        <f t="shared" si="13"/>
        <v>0</v>
      </c>
      <c r="AF28" s="166">
        <f t="shared" si="14"/>
        <v>0</v>
      </c>
      <c r="AG28" s="148">
        <f t="shared" si="15"/>
        <v>0</v>
      </c>
      <c r="AH28" s="148">
        <f t="shared" si="16"/>
        <v>0</v>
      </c>
      <c r="AI28" s="148">
        <f t="shared" si="17"/>
        <v>0</v>
      </c>
      <c r="AJ28" s="149">
        <f t="shared" si="18"/>
        <v>0</v>
      </c>
      <c r="AK28" s="149">
        <f t="shared" si="19"/>
        <v>0</v>
      </c>
      <c r="AL28" s="149">
        <f t="shared" si="20"/>
        <v>0</v>
      </c>
      <c r="AO28" s="70"/>
    </row>
    <row r="29" spans="1:44" x14ac:dyDescent="0.25">
      <c r="A29" s="296"/>
      <c r="B29" s="132"/>
      <c r="C29" s="174"/>
      <c r="D29" s="175"/>
      <c r="E29" s="175"/>
      <c r="F29" s="176"/>
      <c r="G29" s="73">
        <f t="shared" si="0"/>
        <v>0</v>
      </c>
      <c r="H29" s="25"/>
      <c r="I29" s="25"/>
      <c r="J29" s="25"/>
      <c r="K29" s="25"/>
      <c r="L29" s="257"/>
      <c r="M29" s="25"/>
      <c r="N29" s="25"/>
      <c r="O29" s="25"/>
      <c r="P29" s="25"/>
      <c r="Q29" s="25"/>
      <c r="R29" s="58">
        <f t="shared" si="1"/>
        <v>0</v>
      </c>
      <c r="S29" s="294">
        <f t="shared" si="2"/>
        <v>0</v>
      </c>
      <c r="T29" s="177"/>
      <c r="U29" s="206">
        <f t="shared" si="3"/>
        <v>0</v>
      </c>
      <c r="V29" s="164">
        <f t="shared" si="4"/>
        <v>0</v>
      </c>
      <c r="W29" s="164">
        <f t="shared" si="5"/>
        <v>0</v>
      </c>
      <c r="X29" s="164">
        <f t="shared" si="6"/>
        <v>0</v>
      </c>
      <c r="Y29" s="207">
        <f t="shared" si="7"/>
        <v>0</v>
      </c>
      <c r="Z29" s="165">
        <f t="shared" si="8"/>
        <v>0</v>
      </c>
      <c r="AA29" s="165">
        <f t="shared" si="9"/>
        <v>0</v>
      </c>
      <c r="AB29" s="165">
        <f t="shared" si="10"/>
        <v>0</v>
      </c>
      <c r="AC29" s="208">
        <f t="shared" si="11"/>
        <v>0</v>
      </c>
      <c r="AD29" s="166">
        <f t="shared" si="12"/>
        <v>0</v>
      </c>
      <c r="AE29" s="166">
        <f t="shared" si="13"/>
        <v>0</v>
      </c>
      <c r="AF29" s="166">
        <f t="shared" si="14"/>
        <v>0</v>
      </c>
      <c r="AG29" s="148">
        <f t="shared" si="15"/>
        <v>0</v>
      </c>
      <c r="AH29" s="148">
        <f t="shared" si="16"/>
        <v>0</v>
      </c>
      <c r="AI29" s="148">
        <f t="shared" si="17"/>
        <v>0</v>
      </c>
      <c r="AJ29" s="149">
        <f t="shared" si="18"/>
        <v>0</v>
      </c>
      <c r="AK29" s="149">
        <f t="shared" si="19"/>
        <v>0</v>
      </c>
      <c r="AL29" s="149">
        <f t="shared" si="20"/>
        <v>0</v>
      </c>
      <c r="AO29" s="70"/>
      <c r="AQ29" s="229"/>
    </row>
    <row r="30" spans="1:44" x14ac:dyDescent="0.25">
      <c r="A30" s="296"/>
      <c r="B30" s="132"/>
      <c r="C30" s="174"/>
      <c r="D30" s="175"/>
      <c r="E30" s="175"/>
      <c r="F30" s="176"/>
      <c r="G30" s="73">
        <f t="shared" si="0"/>
        <v>0</v>
      </c>
      <c r="H30" s="25"/>
      <c r="I30" s="25"/>
      <c r="J30" s="25"/>
      <c r="K30" s="25"/>
      <c r="L30" s="257"/>
      <c r="M30" s="25"/>
      <c r="N30" s="25"/>
      <c r="O30" s="25"/>
      <c r="P30" s="25"/>
      <c r="Q30" s="25"/>
      <c r="R30" s="58">
        <f>IFERROR(IF(A30&lt;&gt;"GfB",(SUM(G30:J30,L30,P30)*12+(N30+O30))*(100+$J$12+$J$13)%+((K30+M30+Q30)*12),(SUM(G30:J30,L30,P30)*12+(N30+O30))*(100+$J$15+$J$13)%+((K30+M30+Q30)*12)),0)</f>
        <v>0</v>
      </c>
      <c r="S30" s="294">
        <f t="shared" si="2"/>
        <v>0</v>
      </c>
      <c r="T30" s="177"/>
      <c r="U30" s="206">
        <f t="shared" si="3"/>
        <v>0</v>
      </c>
      <c r="V30" s="164">
        <f t="shared" si="4"/>
        <v>0</v>
      </c>
      <c r="W30" s="164">
        <f t="shared" si="5"/>
        <v>0</v>
      </c>
      <c r="X30" s="164">
        <f t="shared" si="6"/>
        <v>0</v>
      </c>
      <c r="Y30" s="207">
        <f t="shared" si="7"/>
        <v>0</v>
      </c>
      <c r="Z30" s="165">
        <f t="shared" si="8"/>
        <v>0</v>
      </c>
      <c r="AA30" s="165">
        <f t="shared" si="9"/>
        <v>0</v>
      </c>
      <c r="AB30" s="165">
        <f t="shared" si="10"/>
        <v>0</v>
      </c>
      <c r="AC30" s="208">
        <f t="shared" si="11"/>
        <v>0</v>
      </c>
      <c r="AD30" s="166">
        <f t="shared" si="12"/>
        <v>0</v>
      </c>
      <c r="AE30" s="166">
        <f t="shared" si="13"/>
        <v>0</v>
      </c>
      <c r="AF30" s="166">
        <f t="shared" si="14"/>
        <v>0</v>
      </c>
      <c r="AG30" s="148">
        <f t="shared" si="15"/>
        <v>0</v>
      </c>
      <c r="AH30" s="148">
        <f t="shared" si="16"/>
        <v>0</v>
      </c>
      <c r="AI30" s="148">
        <f t="shared" si="17"/>
        <v>0</v>
      </c>
      <c r="AJ30" s="149">
        <f t="shared" si="18"/>
        <v>0</v>
      </c>
      <c r="AK30" s="149">
        <f t="shared" si="19"/>
        <v>0</v>
      </c>
      <c r="AL30" s="149">
        <f t="shared" si="20"/>
        <v>0</v>
      </c>
      <c r="AO30" s="70"/>
    </row>
    <row r="31" spans="1:44" x14ac:dyDescent="0.25">
      <c r="A31" s="296"/>
      <c r="B31" s="132"/>
      <c r="C31" s="174"/>
      <c r="D31" s="175"/>
      <c r="E31" s="175"/>
      <c r="F31" s="176"/>
      <c r="G31" s="73">
        <f t="shared" si="0"/>
        <v>0</v>
      </c>
      <c r="H31" s="25"/>
      <c r="I31" s="25"/>
      <c r="J31" s="25"/>
      <c r="K31" s="25"/>
      <c r="L31" s="257"/>
      <c r="M31" s="25"/>
      <c r="N31" s="25"/>
      <c r="O31" s="25"/>
      <c r="P31" s="25"/>
      <c r="Q31" s="25"/>
      <c r="R31" s="58">
        <f t="shared" si="1"/>
        <v>0</v>
      </c>
      <c r="S31" s="294">
        <f t="shared" si="2"/>
        <v>0</v>
      </c>
      <c r="T31" s="177"/>
      <c r="U31" s="206">
        <f t="shared" si="3"/>
        <v>0</v>
      </c>
      <c r="V31" s="164">
        <f t="shared" si="4"/>
        <v>0</v>
      </c>
      <c r="W31" s="164">
        <f t="shared" si="5"/>
        <v>0</v>
      </c>
      <c r="X31" s="164">
        <f t="shared" si="6"/>
        <v>0</v>
      </c>
      <c r="Y31" s="207">
        <f t="shared" si="7"/>
        <v>0</v>
      </c>
      <c r="Z31" s="165">
        <f t="shared" si="8"/>
        <v>0</v>
      </c>
      <c r="AA31" s="165">
        <f t="shared" si="9"/>
        <v>0</v>
      </c>
      <c r="AB31" s="165">
        <f t="shared" si="10"/>
        <v>0</v>
      </c>
      <c r="AC31" s="208">
        <f t="shared" si="11"/>
        <v>0</v>
      </c>
      <c r="AD31" s="166">
        <f t="shared" si="12"/>
        <v>0</v>
      </c>
      <c r="AE31" s="166">
        <f t="shared" si="13"/>
        <v>0</v>
      </c>
      <c r="AF31" s="166">
        <f t="shared" si="14"/>
        <v>0</v>
      </c>
      <c r="AG31" s="148">
        <f t="shared" si="15"/>
        <v>0</v>
      </c>
      <c r="AH31" s="148">
        <f t="shared" si="16"/>
        <v>0</v>
      </c>
      <c r="AI31" s="148">
        <f t="shared" si="17"/>
        <v>0</v>
      </c>
      <c r="AJ31" s="149">
        <f t="shared" si="18"/>
        <v>0</v>
      </c>
      <c r="AK31" s="149">
        <f t="shared" si="19"/>
        <v>0</v>
      </c>
      <c r="AL31" s="149">
        <f t="shared" si="20"/>
        <v>0</v>
      </c>
      <c r="AO31" s="70"/>
    </row>
    <row r="32" spans="1:44" x14ac:dyDescent="0.25">
      <c r="A32" s="296"/>
      <c r="B32" s="132"/>
      <c r="C32" s="174"/>
      <c r="D32" s="175"/>
      <c r="E32" s="175"/>
      <c r="F32" s="176"/>
      <c r="G32" s="73">
        <f t="shared" si="0"/>
        <v>0</v>
      </c>
      <c r="H32" s="25"/>
      <c r="I32" s="25"/>
      <c r="J32" s="25"/>
      <c r="K32" s="25"/>
      <c r="L32" s="257"/>
      <c r="M32" s="25"/>
      <c r="N32" s="25"/>
      <c r="O32" s="25"/>
      <c r="P32" s="25"/>
      <c r="Q32" s="25"/>
      <c r="R32" s="58">
        <f t="shared" si="1"/>
        <v>0</v>
      </c>
      <c r="S32" s="294">
        <f t="shared" si="2"/>
        <v>0</v>
      </c>
      <c r="T32" s="177"/>
      <c r="U32" s="206">
        <f t="shared" si="3"/>
        <v>0</v>
      </c>
      <c r="V32" s="164">
        <f t="shared" si="4"/>
        <v>0</v>
      </c>
      <c r="W32" s="164">
        <f t="shared" si="5"/>
        <v>0</v>
      </c>
      <c r="X32" s="164">
        <f t="shared" si="6"/>
        <v>0</v>
      </c>
      <c r="Y32" s="207">
        <f t="shared" si="7"/>
        <v>0</v>
      </c>
      <c r="Z32" s="165">
        <f t="shared" si="8"/>
        <v>0</v>
      </c>
      <c r="AA32" s="165">
        <f t="shared" si="9"/>
        <v>0</v>
      </c>
      <c r="AB32" s="165">
        <f t="shared" si="10"/>
        <v>0</v>
      </c>
      <c r="AC32" s="208">
        <f t="shared" si="11"/>
        <v>0</v>
      </c>
      <c r="AD32" s="166">
        <f t="shared" si="12"/>
        <v>0</v>
      </c>
      <c r="AE32" s="166">
        <f t="shared" si="13"/>
        <v>0</v>
      </c>
      <c r="AF32" s="166">
        <f t="shared" si="14"/>
        <v>0</v>
      </c>
      <c r="AG32" s="148">
        <f t="shared" si="15"/>
        <v>0</v>
      </c>
      <c r="AH32" s="148">
        <f t="shared" si="16"/>
        <v>0</v>
      </c>
      <c r="AI32" s="148">
        <f t="shared" si="17"/>
        <v>0</v>
      </c>
      <c r="AJ32" s="149">
        <f t="shared" si="18"/>
        <v>0</v>
      </c>
      <c r="AK32" s="149">
        <f t="shared" si="19"/>
        <v>0</v>
      </c>
      <c r="AL32" s="149">
        <f t="shared" si="20"/>
        <v>0</v>
      </c>
      <c r="AO32" s="70"/>
    </row>
    <row r="33" spans="1:41" x14ac:dyDescent="0.25">
      <c r="A33" s="296"/>
      <c r="B33" s="132"/>
      <c r="C33" s="174"/>
      <c r="D33" s="175"/>
      <c r="E33" s="175"/>
      <c r="F33" s="176"/>
      <c r="G33" s="73">
        <f t="shared" si="0"/>
        <v>0</v>
      </c>
      <c r="H33" s="25"/>
      <c r="I33" s="25"/>
      <c r="J33" s="25"/>
      <c r="K33" s="25"/>
      <c r="L33" s="257"/>
      <c r="M33" s="25"/>
      <c r="N33" s="25"/>
      <c r="O33" s="25"/>
      <c r="P33" s="25"/>
      <c r="Q33" s="25"/>
      <c r="R33" s="58">
        <f t="shared" si="1"/>
        <v>0</v>
      </c>
      <c r="S33" s="294">
        <f t="shared" si="2"/>
        <v>0</v>
      </c>
      <c r="T33" s="177"/>
      <c r="U33" s="206">
        <f t="shared" si="3"/>
        <v>0</v>
      </c>
      <c r="V33" s="164">
        <f t="shared" si="4"/>
        <v>0</v>
      </c>
      <c r="W33" s="164">
        <f t="shared" si="5"/>
        <v>0</v>
      </c>
      <c r="X33" s="164">
        <f t="shared" si="6"/>
        <v>0</v>
      </c>
      <c r="Y33" s="207">
        <f t="shared" si="7"/>
        <v>0</v>
      </c>
      <c r="Z33" s="165">
        <f t="shared" si="8"/>
        <v>0</v>
      </c>
      <c r="AA33" s="165">
        <f t="shared" si="9"/>
        <v>0</v>
      </c>
      <c r="AB33" s="165">
        <f t="shared" si="10"/>
        <v>0</v>
      </c>
      <c r="AC33" s="208">
        <f t="shared" si="11"/>
        <v>0</v>
      </c>
      <c r="AD33" s="166">
        <f t="shared" si="12"/>
        <v>0</v>
      </c>
      <c r="AE33" s="166">
        <f t="shared" si="13"/>
        <v>0</v>
      </c>
      <c r="AF33" s="166">
        <f t="shared" si="14"/>
        <v>0</v>
      </c>
      <c r="AG33" s="148">
        <f t="shared" si="15"/>
        <v>0</v>
      </c>
      <c r="AH33" s="148">
        <f t="shared" si="16"/>
        <v>0</v>
      </c>
      <c r="AI33" s="148">
        <f t="shared" si="17"/>
        <v>0</v>
      </c>
      <c r="AJ33" s="149">
        <f t="shared" si="18"/>
        <v>0</v>
      </c>
      <c r="AK33" s="149">
        <f t="shared" si="19"/>
        <v>0</v>
      </c>
      <c r="AL33" s="149">
        <f t="shared" si="20"/>
        <v>0</v>
      </c>
      <c r="AO33" s="70"/>
    </row>
    <row r="34" spans="1:41" x14ac:dyDescent="0.25">
      <c r="A34" s="296"/>
      <c r="B34" s="132"/>
      <c r="C34" s="174"/>
      <c r="D34" s="175"/>
      <c r="E34" s="175"/>
      <c r="F34" s="176"/>
      <c r="G34" s="73">
        <f t="shared" si="0"/>
        <v>0</v>
      </c>
      <c r="H34" s="25"/>
      <c r="I34" s="25"/>
      <c r="J34" s="25"/>
      <c r="K34" s="25"/>
      <c r="L34" s="257"/>
      <c r="M34" s="25"/>
      <c r="N34" s="25"/>
      <c r="O34" s="25"/>
      <c r="P34" s="25"/>
      <c r="Q34" s="25"/>
      <c r="R34" s="58">
        <f t="shared" si="1"/>
        <v>0</v>
      </c>
      <c r="S34" s="294">
        <f t="shared" si="2"/>
        <v>0</v>
      </c>
      <c r="T34" s="177"/>
      <c r="U34" s="206">
        <f t="shared" si="3"/>
        <v>0</v>
      </c>
      <c r="V34" s="164">
        <f t="shared" si="4"/>
        <v>0</v>
      </c>
      <c r="W34" s="164">
        <f t="shared" si="5"/>
        <v>0</v>
      </c>
      <c r="X34" s="164">
        <f t="shared" si="6"/>
        <v>0</v>
      </c>
      <c r="Y34" s="207">
        <f t="shared" si="7"/>
        <v>0</v>
      </c>
      <c r="Z34" s="165">
        <f t="shared" si="8"/>
        <v>0</v>
      </c>
      <c r="AA34" s="165">
        <f t="shared" si="9"/>
        <v>0</v>
      </c>
      <c r="AB34" s="165">
        <f t="shared" si="10"/>
        <v>0</v>
      </c>
      <c r="AC34" s="208">
        <f t="shared" si="11"/>
        <v>0</v>
      </c>
      <c r="AD34" s="166">
        <f t="shared" si="12"/>
        <v>0</v>
      </c>
      <c r="AE34" s="166">
        <f t="shared" si="13"/>
        <v>0</v>
      </c>
      <c r="AF34" s="166">
        <f t="shared" si="14"/>
        <v>0</v>
      </c>
      <c r="AG34" s="148">
        <f t="shared" si="15"/>
        <v>0</v>
      </c>
      <c r="AH34" s="148">
        <f t="shared" si="16"/>
        <v>0</v>
      </c>
      <c r="AI34" s="148">
        <f t="shared" si="17"/>
        <v>0</v>
      </c>
      <c r="AJ34" s="149">
        <f t="shared" si="18"/>
        <v>0</v>
      </c>
      <c r="AK34" s="149">
        <f t="shared" si="19"/>
        <v>0</v>
      </c>
      <c r="AL34" s="149">
        <f t="shared" si="20"/>
        <v>0</v>
      </c>
      <c r="AO34" s="70"/>
    </row>
    <row r="35" spans="1:41" x14ac:dyDescent="0.25">
      <c r="A35" s="296"/>
      <c r="B35" s="132"/>
      <c r="C35" s="174"/>
      <c r="D35" s="175"/>
      <c r="E35" s="175"/>
      <c r="F35" s="176"/>
      <c r="G35" s="73">
        <f t="shared" si="0"/>
        <v>0</v>
      </c>
      <c r="H35" s="25"/>
      <c r="I35" s="25"/>
      <c r="J35" s="25"/>
      <c r="K35" s="25"/>
      <c r="L35" s="257"/>
      <c r="M35" s="25"/>
      <c r="N35" s="25"/>
      <c r="O35" s="25"/>
      <c r="P35" s="25"/>
      <c r="Q35" s="25"/>
      <c r="R35" s="58">
        <f t="shared" si="1"/>
        <v>0</v>
      </c>
      <c r="S35" s="294">
        <f t="shared" si="2"/>
        <v>0</v>
      </c>
      <c r="T35" s="177"/>
      <c r="U35" s="206">
        <f t="shared" si="3"/>
        <v>0</v>
      </c>
      <c r="V35" s="164">
        <f t="shared" si="4"/>
        <v>0</v>
      </c>
      <c r="W35" s="164">
        <f t="shared" si="5"/>
        <v>0</v>
      </c>
      <c r="X35" s="164">
        <f t="shared" si="6"/>
        <v>0</v>
      </c>
      <c r="Y35" s="207">
        <f t="shared" si="7"/>
        <v>0</v>
      </c>
      <c r="Z35" s="165">
        <f t="shared" si="8"/>
        <v>0</v>
      </c>
      <c r="AA35" s="165">
        <f t="shared" si="9"/>
        <v>0</v>
      </c>
      <c r="AB35" s="165">
        <f t="shared" si="10"/>
        <v>0</v>
      </c>
      <c r="AC35" s="208">
        <f t="shared" si="11"/>
        <v>0</v>
      </c>
      <c r="AD35" s="166">
        <f t="shared" si="12"/>
        <v>0</v>
      </c>
      <c r="AE35" s="166">
        <f t="shared" si="13"/>
        <v>0</v>
      </c>
      <c r="AF35" s="166">
        <f t="shared" si="14"/>
        <v>0</v>
      </c>
      <c r="AG35" s="148">
        <f t="shared" si="15"/>
        <v>0</v>
      </c>
      <c r="AH35" s="148">
        <f t="shared" si="16"/>
        <v>0</v>
      </c>
      <c r="AI35" s="148">
        <f t="shared" si="17"/>
        <v>0</v>
      </c>
      <c r="AJ35" s="149">
        <f t="shared" si="18"/>
        <v>0</v>
      </c>
      <c r="AK35" s="149">
        <f t="shared" si="19"/>
        <v>0</v>
      </c>
      <c r="AL35" s="149">
        <f t="shared" si="20"/>
        <v>0</v>
      </c>
      <c r="AO35" s="70"/>
    </row>
    <row r="36" spans="1:41" x14ac:dyDescent="0.25">
      <c r="A36" s="296"/>
      <c r="B36" s="132"/>
      <c r="C36" s="174"/>
      <c r="D36" s="175"/>
      <c r="E36" s="175"/>
      <c r="F36" s="176"/>
      <c r="G36" s="73">
        <f t="shared" si="0"/>
        <v>0</v>
      </c>
      <c r="H36" s="25"/>
      <c r="I36" s="25"/>
      <c r="J36" s="25"/>
      <c r="K36" s="25"/>
      <c r="L36" s="257"/>
      <c r="M36" s="25"/>
      <c r="N36" s="25"/>
      <c r="O36" s="25"/>
      <c r="P36" s="25"/>
      <c r="Q36" s="25"/>
      <c r="R36" s="58">
        <f t="shared" si="1"/>
        <v>0</v>
      </c>
      <c r="S36" s="294">
        <f t="shared" si="2"/>
        <v>0</v>
      </c>
      <c r="T36" s="177"/>
      <c r="U36" s="206">
        <f t="shared" si="3"/>
        <v>0</v>
      </c>
      <c r="V36" s="164">
        <f t="shared" si="4"/>
        <v>0</v>
      </c>
      <c r="W36" s="164">
        <f t="shared" si="5"/>
        <v>0</v>
      </c>
      <c r="X36" s="164">
        <f t="shared" si="6"/>
        <v>0</v>
      </c>
      <c r="Y36" s="207">
        <f t="shared" si="7"/>
        <v>0</v>
      </c>
      <c r="Z36" s="165">
        <f t="shared" si="8"/>
        <v>0</v>
      </c>
      <c r="AA36" s="165">
        <f t="shared" si="9"/>
        <v>0</v>
      </c>
      <c r="AB36" s="165">
        <f t="shared" si="10"/>
        <v>0</v>
      </c>
      <c r="AC36" s="208">
        <f t="shared" si="11"/>
        <v>0</v>
      </c>
      <c r="AD36" s="166">
        <f t="shared" si="12"/>
        <v>0</v>
      </c>
      <c r="AE36" s="166">
        <f t="shared" si="13"/>
        <v>0</v>
      </c>
      <c r="AF36" s="166">
        <f t="shared" si="14"/>
        <v>0</v>
      </c>
      <c r="AG36" s="148">
        <f t="shared" si="15"/>
        <v>0</v>
      </c>
      <c r="AH36" s="148">
        <f t="shared" si="16"/>
        <v>0</v>
      </c>
      <c r="AI36" s="148">
        <f t="shared" si="17"/>
        <v>0</v>
      </c>
      <c r="AJ36" s="149">
        <f t="shared" si="18"/>
        <v>0</v>
      </c>
      <c r="AK36" s="149">
        <f t="shared" si="19"/>
        <v>0</v>
      </c>
      <c r="AL36" s="149">
        <f t="shared" si="20"/>
        <v>0</v>
      </c>
      <c r="AO36" s="70"/>
    </row>
    <row r="37" spans="1:41" x14ac:dyDescent="0.25">
      <c r="A37" s="296"/>
      <c r="B37" s="132"/>
      <c r="C37" s="174"/>
      <c r="D37" s="175"/>
      <c r="E37" s="175"/>
      <c r="F37" s="176"/>
      <c r="G37" s="73">
        <f t="shared" si="0"/>
        <v>0</v>
      </c>
      <c r="H37" s="25"/>
      <c r="I37" s="25"/>
      <c r="J37" s="25"/>
      <c r="K37" s="25"/>
      <c r="L37" s="257"/>
      <c r="M37" s="25"/>
      <c r="N37" s="25"/>
      <c r="O37" s="25"/>
      <c r="P37" s="25"/>
      <c r="Q37" s="25"/>
      <c r="R37" s="58">
        <f t="shared" si="1"/>
        <v>0</v>
      </c>
      <c r="S37" s="294">
        <f t="shared" si="2"/>
        <v>0</v>
      </c>
      <c r="T37" s="177"/>
      <c r="U37" s="206">
        <f t="shared" si="3"/>
        <v>0</v>
      </c>
      <c r="V37" s="164">
        <f t="shared" si="4"/>
        <v>0</v>
      </c>
      <c r="W37" s="164">
        <f t="shared" si="5"/>
        <v>0</v>
      </c>
      <c r="X37" s="164">
        <f t="shared" si="6"/>
        <v>0</v>
      </c>
      <c r="Y37" s="207">
        <f t="shared" si="7"/>
        <v>0</v>
      </c>
      <c r="Z37" s="165">
        <f t="shared" si="8"/>
        <v>0</v>
      </c>
      <c r="AA37" s="165">
        <f t="shared" si="9"/>
        <v>0</v>
      </c>
      <c r="AB37" s="165">
        <f t="shared" si="10"/>
        <v>0</v>
      </c>
      <c r="AC37" s="208">
        <f t="shared" si="11"/>
        <v>0</v>
      </c>
      <c r="AD37" s="166">
        <f t="shared" si="12"/>
        <v>0</v>
      </c>
      <c r="AE37" s="166">
        <f t="shared" si="13"/>
        <v>0</v>
      </c>
      <c r="AF37" s="166">
        <f t="shared" si="14"/>
        <v>0</v>
      </c>
      <c r="AG37" s="148">
        <f t="shared" si="15"/>
        <v>0</v>
      </c>
      <c r="AH37" s="148">
        <f t="shared" si="16"/>
        <v>0</v>
      </c>
      <c r="AI37" s="148">
        <f t="shared" si="17"/>
        <v>0</v>
      </c>
      <c r="AJ37" s="149">
        <f t="shared" si="18"/>
        <v>0</v>
      </c>
      <c r="AK37" s="149">
        <f t="shared" si="19"/>
        <v>0</v>
      </c>
      <c r="AL37" s="149">
        <f t="shared" si="20"/>
        <v>0</v>
      </c>
      <c r="AO37" s="70"/>
    </row>
    <row r="38" spans="1:41" x14ac:dyDescent="0.25">
      <c r="A38" s="296"/>
      <c r="B38" s="132"/>
      <c r="C38" s="174"/>
      <c r="D38" s="175"/>
      <c r="E38" s="175"/>
      <c r="F38" s="176"/>
      <c r="G38" s="73">
        <f t="shared" si="0"/>
        <v>0</v>
      </c>
      <c r="H38" s="25"/>
      <c r="I38" s="25"/>
      <c r="J38" s="25"/>
      <c r="K38" s="25"/>
      <c r="L38" s="257"/>
      <c r="M38" s="25"/>
      <c r="N38" s="25"/>
      <c r="O38" s="25"/>
      <c r="P38" s="25"/>
      <c r="Q38" s="25"/>
      <c r="R38" s="58">
        <f t="shared" si="1"/>
        <v>0</v>
      </c>
      <c r="S38" s="294">
        <f t="shared" si="2"/>
        <v>0</v>
      </c>
      <c r="T38" s="177"/>
      <c r="U38" s="206">
        <f t="shared" si="3"/>
        <v>0</v>
      </c>
      <c r="V38" s="164">
        <f t="shared" si="4"/>
        <v>0</v>
      </c>
      <c r="W38" s="164">
        <f t="shared" si="5"/>
        <v>0</v>
      </c>
      <c r="X38" s="164">
        <f t="shared" si="6"/>
        <v>0</v>
      </c>
      <c r="Y38" s="207">
        <f t="shared" si="7"/>
        <v>0</v>
      </c>
      <c r="Z38" s="165">
        <f t="shared" si="8"/>
        <v>0</v>
      </c>
      <c r="AA38" s="165">
        <f t="shared" si="9"/>
        <v>0</v>
      </c>
      <c r="AB38" s="165">
        <f t="shared" si="10"/>
        <v>0</v>
      </c>
      <c r="AC38" s="208">
        <f t="shared" si="11"/>
        <v>0</v>
      </c>
      <c r="AD38" s="166">
        <f t="shared" si="12"/>
        <v>0</v>
      </c>
      <c r="AE38" s="166">
        <f t="shared" si="13"/>
        <v>0</v>
      </c>
      <c r="AF38" s="166">
        <f t="shared" si="14"/>
        <v>0</v>
      </c>
      <c r="AG38" s="148">
        <f t="shared" si="15"/>
        <v>0</v>
      </c>
      <c r="AH38" s="148">
        <f t="shared" si="16"/>
        <v>0</v>
      </c>
      <c r="AI38" s="148">
        <f t="shared" si="17"/>
        <v>0</v>
      </c>
      <c r="AJ38" s="149">
        <f t="shared" si="18"/>
        <v>0</v>
      </c>
      <c r="AK38" s="149">
        <f t="shared" si="19"/>
        <v>0</v>
      </c>
      <c r="AL38" s="149">
        <f t="shared" si="20"/>
        <v>0</v>
      </c>
      <c r="AO38" s="70"/>
    </row>
    <row r="39" spans="1:41" x14ac:dyDescent="0.25">
      <c r="A39" s="296"/>
      <c r="B39" s="132"/>
      <c r="C39" s="174"/>
      <c r="D39" s="175"/>
      <c r="E39" s="175"/>
      <c r="F39" s="176"/>
      <c r="G39" s="73">
        <f t="shared" si="0"/>
        <v>0</v>
      </c>
      <c r="H39" s="25"/>
      <c r="I39" s="25"/>
      <c r="J39" s="25"/>
      <c r="K39" s="25"/>
      <c r="L39" s="257"/>
      <c r="M39" s="25"/>
      <c r="N39" s="25"/>
      <c r="O39" s="25"/>
      <c r="P39" s="25"/>
      <c r="Q39" s="25"/>
      <c r="R39" s="58">
        <f t="shared" si="1"/>
        <v>0</v>
      </c>
      <c r="S39" s="294">
        <f t="shared" si="2"/>
        <v>0</v>
      </c>
      <c r="T39" s="177"/>
      <c r="U39" s="206">
        <f t="shared" si="3"/>
        <v>0</v>
      </c>
      <c r="V39" s="164">
        <f t="shared" si="4"/>
        <v>0</v>
      </c>
      <c r="W39" s="164">
        <f t="shared" si="5"/>
        <v>0</v>
      </c>
      <c r="X39" s="164">
        <f t="shared" si="6"/>
        <v>0</v>
      </c>
      <c r="Y39" s="207">
        <f t="shared" si="7"/>
        <v>0</v>
      </c>
      <c r="Z39" s="165">
        <f t="shared" si="8"/>
        <v>0</v>
      </c>
      <c r="AA39" s="165">
        <f t="shared" si="9"/>
        <v>0</v>
      </c>
      <c r="AB39" s="165">
        <f t="shared" si="10"/>
        <v>0</v>
      </c>
      <c r="AC39" s="208">
        <f t="shared" si="11"/>
        <v>0</v>
      </c>
      <c r="AD39" s="166">
        <f t="shared" si="12"/>
        <v>0</v>
      </c>
      <c r="AE39" s="166">
        <f t="shared" si="13"/>
        <v>0</v>
      </c>
      <c r="AF39" s="166">
        <f t="shared" si="14"/>
        <v>0</v>
      </c>
      <c r="AG39" s="148">
        <f t="shared" si="15"/>
        <v>0</v>
      </c>
      <c r="AH39" s="148">
        <f t="shared" si="16"/>
        <v>0</v>
      </c>
      <c r="AI39" s="148">
        <f t="shared" si="17"/>
        <v>0</v>
      </c>
      <c r="AJ39" s="149">
        <f t="shared" si="18"/>
        <v>0</v>
      </c>
      <c r="AK39" s="149">
        <f t="shared" si="19"/>
        <v>0</v>
      </c>
      <c r="AL39" s="149">
        <f t="shared" si="20"/>
        <v>0</v>
      </c>
      <c r="AO39" s="70"/>
    </row>
    <row r="40" spans="1:41" x14ac:dyDescent="0.25">
      <c r="A40" s="296"/>
      <c r="B40" s="132"/>
      <c r="C40" s="174"/>
      <c r="D40" s="175"/>
      <c r="E40" s="175"/>
      <c r="F40" s="176"/>
      <c r="G40" s="73">
        <f t="shared" si="0"/>
        <v>0</v>
      </c>
      <c r="H40" s="25"/>
      <c r="I40" s="25"/>
      <c r="J40" s="25"/>
      <c r="K40" s="25"/>
      <c r="L40" s="257"/>
      <c r="M40" s="25"/>
      <c r="N40" s="25"/>
      <c r="O40" s="25"/>
      <c r="P40" s="25"/>
      <c r="Q40" s="25"/>
      <c r="R40" s="58">
        <f t="shared" si="1"/>
        <v>0</v>
      </c>
      <c r="S40" s="294">
        <f t="shared" si="2"/>
        <v>0</v>
      </c>
      <c r="T40" s="177"/>
      <c r="U40" s="206">
        <f t="shared" si="3"/>
        <v>0</v>
      </c>
      <c r="V40" s="164">
        <f t="shared" si="4"/>
        <v>0</v>
      </c>
      <c r="W40" s="164">
        <f t="shared" si="5"/>
        <v>0</v>
      </c>
      <c r="X40" s="164">
        <f t="shared" si="6"/>
        <v>0</v>
      </c>
      <c r="Y40" s="207">
        <f t="shared" si="7"/>
        <v>0</v>
      </c>
      <c r="Z40" s="165">
        <f t="shared" si="8"/>
        <v>0</v>
      </c>
      <c r="AA40" s="165">
        <f t="shared" si="9"/>
        <v>0</v>
      </c>
      <c r="AB40" s="165">
        <f t="shared" si="10"/>
        <v>0</v>
      </c>
      <c r="AC40" s="208">
        <f t="shared" si="11"/>
        <v>0</v>
      </c>
      <c r="AD40" s="166">
        <f t="shared" si="12"/>
        <v>0</v>
      </c>
      <c r="AE40" s="166">
        <f t="shared" si="13"/>
        <v>0</v>
      </c>
      <c r="AF40" s="166">
        <f t="shared" si="14"/>
        <v>0</v>
      </c>
      <c r="AG40" s="148">
        <f t="shared" si="15"/>
        <v>0</v>
      </c>
      <c r="AH40" s="148">
        <f t="shared" si="16"/>
        <v>0</v>
      </c>
      <c r="AI40" s="148">
        <f t="shared" si="17"/>
        <v>0</v>
      </c>
      <c r="AJ40" s="149">
        <f t="shared" si="18"/>
        <v>0</v>
      </c>
      <c r="AK40" s="149">
        <f t="shared" si="19"/>
        <v>0</v>
      </c>
      <c r="AL40" s="149">
        <f t="shared" si="20"/>
        <v>0</v>
      </c>
      <c r="AO40" s="70"/>
    </row>
    <row r="41" spans="1:41" x14ac:dyDescent="0.25">
      <c r="A41" s="296"/>
      <c r="B41" s="132"/>
      <c r="C41" s="174"/>
      <c r="D41" s="175"/>
      <c r="E41" s="175"/>
      <c r="F41" s="176"/>
      <c r="G41" s="73">
        <f t="shared" si="0"/>
        <v>0</v>
      </c>
      <c r="H41" s="25"/>
      <c r="I41" s="25"/>
      <c r="J41" s="25"/>
      <c r="K41" s="25"/>
      <c r="L41" s="257"/>
      <c r="M41" s="25"/>
      <c r="N41" s="25"/>
      <c r="O41" s="25"/>
      <c r="P41" s="25"/>
      <c r="Q41" s="25"/>
      <c r="R41" s="58">
        <f t="shared" si="1"/>
        <v>0</v>
      </c>
      <c r="S41" s="294">
        <f t="shared" si="2"/>
        <v>0</v>
      </c>
      <c r="T41" s="177"/>
      <c r="U41" s="206">
        <f t="shared" si="3"/>
        <v>0</v>
      </c>
      <c r="V41" s="164">
        <f t="shared" si="4"/>
        <v>0</v>
      </c>
      <c r="W41" s="164">
        <f t="shared" si="5"/>
        <v>0</v>
      </c>
      <c r="X41" s="164">
        <f t="shared" si="6"/>
        <v>0</v>
      </c>
      <c r="Y41" s="207">
        <f t="shared" si="7"/>
        <v>0</v>
      </c>
      <c r="Z41" s="165">
        <f t="shared" si="8"/>
        <v>0</v>
      </c>
      <c r="AA41" s="165">
        <f t="shared" si="9"/>
        <v>0</v>
      </c>
      <c r="AB41" s="165">
        <f t="shared" si="10"/>
        <v>0</v>
      </c>
      <c r="AC41" s="208">
        <f t="shared" si="11"/>
        <v>0</v>
      </c>
      <c r="AD41" s="166">
        <f t="shared" si="12"/>
        <v>0</v>
      </c>
      <c r="AE41" s="166">
        <f t="shared" si="13"/>
        <v>0</v>
      </c>
      <c r="AF41" s="166">
        <f t="shared" si="14"/>
        <v>0</v>
      </c>
      <c r="AG41" s="148">
        <f t="shared" si="15"/>
        <v>0</v>
      </c>
      <c r="AH41" s="148">
        <f t="shared" si="16"/>
        <v>0</v>
      </c>
      <c r="AI41" s="148">
        <f t="shared" si="17"/>
        <v>0</v>
      </c>
      <c r="AJ41" s="149">
        <f t="shared" si="18"/>
        <v>0</v>
      </c>
      <c r="AK41" s="149">
        <f t="shared" si="19"/>
        <v>0</v>
      </c>
      <c r="AL41" s="149">
        <f t="shared" si="20"/>
        <v>0</v>
      </c>
      <c r="AO41" s="70"/>
    </row>
    <row r="42" spans="1:41" x14ac:dyDescent="0.25">
      <c r="A42" s="296"/>
      <c r="B42" s="132"/>
      <c r="C42" s="174"/>
      <c r="D42" s="175"/>
      <c r="E42" s="175"/>
      <c r="F42" s="176"/>
      <c r="G42" s="73">
        <f t="shared" si="0"/>
        <v>0</v>
      </c>
      <c r="H42" s="25"/>
      <c r="I42" s="25"/>
      <c r="J42" s="25"/>
      <c r="K42" s="25"/>
      <c r="L42" s="257"/>
      <c r="M42" s="25"/>
      <c r="N42" s="25"/>
      <c r="O42" s="25"/>
      <c r="P42" s="25"/>
      <c r="Q42" s="25"/>
      <c r="R42" s="58">
        <f t="shared" si="1"/>
        <v>0</v>
      </c>
      <c r="S42" s="294">
        <f t="shared" si="2"/>
        <v>0</v>
      </c>
      <c r="T42" s="177"/>
      <c r="U42" s="206">
        <f t="shared" si="3"/>
        <v>0</v>
      </c>
      <c r="V42" s="164">
        <f t="shared" si="4"/>
        <v>0</v>
      </c>
      <c r="W42" s="164">
        <f t="shared" si="5"/>
        <v>0</v>
      </c>
      <c r="X42" s="164">
        <f t="shared" si="6"/>
        <v>0</v>
      </c>
      <c r="Y42" s="207">
        <f t="shared" si="7"/>
        <v>0</v>
      </c>
      <c r="Z42" s="165">
        <f t="shared" si="8"/>
        <v>0</v>
      </c>
      <c r="AA42" s="165">
        <f t="shared" si="9"/>
        <v>0</v>
      </c>
      <c r="AB42" s="165">
        <f t="shared" si="10"/>
        <v>0</v>
      </c>
      <c r="AC42" s="208">
        <f t="shared" si="11"/>
        <v>0</v>
      </c>
      <c r="AD42" s="166">
        <f t="shared" si="12"/>
        <v>0</v>
      </c>
      <c r="AE42" s="166">
        <f t="shared" si="13"/>
        <v>0</v>
      </c>
      <c r="AF42" s="166">
        <f t="shared" si="14"/>
        <v>0</v>
      </c>
      <c r="AG42" s="148">
        <f t="shared" si="15"/>
        <v>0</v>
      </c>
      <c r="AH42" s="148">
        <f t="shared" si="16"/>
        <v>0</v>
      </c>
      <c r="AI42" s="148">
        <f t="shared" si="17"/>
        <v>0</v>
      </c>
      <c r="AJ42" s="149">
        <f t="shared" si="18"/>
        <v>0</v>
      </c>
      <c r="AK42" s="149">
        <f t="shared" si="19"/>
        <v>0</v>
      </c>
      <c r="AL42" s="149">
        <f t="shared" si="20"/>
        <v>0</v>
      </c>
      <c r="AO42" s="70"/>
    </row>
    <row r="43" spans="1:41" x14ac:dyDescent="0.25">
      <c r="A43" s="296"/>
      <c r="B43" s="132"/>
      <c r="C43" s="174"/>
      <c r="D43" s="175"/>
      <c r="E43" s="175"/>
      <c r="F43" s="176"/>
      <c r="G43" s="73">
        <f t="shared" si="0"/>
        <v>0</v>
      </c>
      <c r="H43" s="25"/>
      <c r="I43" s="25"/>
      <c r="J43" s="25"/>
      <c r="K43" s="25"/>
      <c r="L43" s="257"/>
      <c r="M43" s="25"/>
      <c r="N43" s="25"/>
      <c r="O43" s="25"/>
      <c r="P43" s="25"/>
      <c r="Q43" s="25"/>
      <c r="R43" s="58">
        <f t="shared" si="1"/>
        <v>0</v>
      </c>
      <c r="S43" s="294">
        <f t="shared" si="2"/>
        <v>0</v>
      </c>
      <c r="T43" s="177"/>
      <c r="U43" s="206">
        <f t="shared" si="3"/>
        <v>0</v>
      </c>
      <c r="V43" s="164">
        <f t="shared" si="4"/>
        <v>0</v>
      </c>
      <c r="W43" s="164">
        <f t="shared" si="5"/>
        <v>0</v>
      </c>
      <c r="X43" s="164">
        <f t="shared" si="6"/>
        <v>0</v>
      </c>
      <c r="Y43" s="207">
        <f t="shared" si="7"/>
        <v>0</v>
      </c>
      <c r="Z43" s="165">
        <f t="shared" si="8"/>
        <v>0</v>
      </c>
      <c r="AA43" s="165">
        <f t="shared" si="9"/>
        <v>0</v>
      </c>
      <c r="AB43" s="165">
        <f t="shared" si="10"/>
        <v>0</v>
      </c>
      <c r="AC43" s="208">
        <f t="shared" si="11"/>
        <v>0</v>
      </c>
      <c r="AD43" s="166">
        <f t="shared" si="12"/>
        <v>0</v>
      </c>
      <c r="AE43" s="166">
        <f t="shared" si="13"/>
        <v>0</v>
      </c>
      <c r="AF43" s="166">
        <f t="shared" si="14"/>
        <v>0</v>
      </c>
      <c r="AG43" s="148">
        <f t="shared" si="15"/>
        <v>0</v>
      </c>
      <c r="AH43" s="148">
        <f t="shared" si="16"/>
        <v>0</v>
      </c>
      <c r="AI43" s="148">
        <f t="shared" si="17"/>
        <v>0</v>
      </c>
      <c r="AJ43" s="149">
        <f t="shared" si="18"/>
        <v>0</v>
      </c>
      <c r="AK43" s="149">
        <f t="shared" si="19"/>
        <v>0</v>
      </c>
      <c r="AL43" s="149">
        <f t="shared" si="20"/>
        <v>0</v>
      </c>
      <c r="AO43" s="70"/>
    </row>
    <row r="44" spans="1:41" x14ac:dyDescent="0.25">
      <c r="A44" s="296"/>
      <c r="B44" s="132"/>
      <c r="C44" s="174"/>
      <c r="D44" s="175"/>
      <c r="E44" s="175"/>
      <c r="F44" s="176"/>
      <c r="G44" s="73">
        <f t="shared" si="0"/>
        <v>0</v>
      </c>
      <c r="H44" s="25"/>
      <c r="I44" s="25"/>
      <c r="J44" s="25"/>
      <c r="K44" s="25"/>
      <c r="L44" s="257"/>
      <c r="M44" s="25"/>
      <c r="N44" s="25"/>
      <c r="O44" s="25"/>
      <c r="P44" s="25"/>
      <c r="Q44" s="25"/>
      <c r="R44" s="58">
        <f t="shared" si="1"/>
        <v>0</v>
      </c>
      <c r="S44" s="294">
        <f t="shared" si="2"/>
        <v>0</v>
      </c>
      <c r="T44" s="177"/>
      <c r="U44" s="206">
        <f t="shared" si="3"/>
        <v>0</v>
      </c>
      <c r="V44" s="164">
        <f t="shared" si="4"/>
        <v>0</v>
      </c>
      <c r="W44" s="164">
        <f t="shared" si="5"/>
        <v>0</v>
      </c>
      <c r="X44" s="164">
        <f t="shared" si="6"/>
        <v>0</v>
      </c>
      <c r="Y44" s="207">
        <f t="shared" si="7"/>
        <v>0</v>
      </c>
      <c r="Z44" s="165">
        <f t="shared" si="8"/>
        <v>0</v>
      </c>
      <c r="AA44" s="165">
        <f t="shared" si="9"/>
        <v>0</v>
      </c>
      <c r="AB44" s="165">
        <f t="shared" si="10"/>
        <v>0</v>
      </c>
      <c r="AC44" s="208">
        <f t="shared" si="11"/>
        <v>0</v>
      </c>
      <c r="AD44" s="166">
        <f t="shared" si="12"/>
        <v>0</v>
      </c>
      <c r="AE44" s="166">
        <f t="shared" si="13"/>
        <v>0</v>
      </c>
      <c r="AF44" s="166">
        <f t="shared" si="14"/>
        <v>0</v>
      </c>
      <c r="AG44" s="148">
        <f t="shared" si="15"/>
        <v>0</v>
      </c>
      <c r="AH44" s="148">
        <f t="shared" si="16"/>
        <v>0</v>
      </c>
      <c r="AI44" s="148">
        <f t="shared" si="17"/>
        <v>0</v>
      </c>
      <c r="AJ44" s="149">
        <f t="shared" si="18"/>
        <v>0</v>
      </c>
      <c r="AK44" s="149">
        <f t="shared" si="19"/>
        <v>0</v>
      </c>
      <c r="AL44" s="149">
        <f t="shared" si="20"/>
        <v>0</v>
      </c>
      <c r="AO44" s="70"/>
    </row>
    <row r="45" spans="1:41" x14ac:dyDescent="0.25">
      <c r="A45" s="296"/>
      <c r="B45" s="132"/>
      <c r="C45" s="174"/>
      <c r="D45" s="175"/>
      <c r="E45" s="175"/>
      <c r="F45" s="176"/>
      <c r="G45" s="73">
        <f t="shared" si="0"/>
        <v>0</v>
      </c>
      <c r="H45" s="25"/>
      <c r="I45" s="25"/>
      <c r="J45" s="25"/>
      <c r="K45" s="25"/>
      <c r="L45" s="257"/>
      <c r="M45" s="25"/>
      <c r="N45" s="25"/>
      <c r="O45" s="25"/>
      <c r="P45" s="25"/>
      <c r="Q45" s="25"/>
      <c r="R45" s="58">
        <f t="shared" si="1"/>
        <v>0</v>
      </c>
      <c r="S45" s="294">
        <f t="shared" si="2"/>
        <v>0</v>
      </c>
      <c r="T45" s="177"/>
      <c r="U45" s="206">
        <f t="shared" si="3"/>
        <v>0</v>
      </c>
      <c r="V45" s="164">
        <f t="shared" si="4"/>
        <v>0</v>
      </c>
      <c r="W45" s="164">
        <f t="shared" si="5"/>
        <v>0</v>
      </c>
      <c r="X45" s="164">
        <f t="shared" si="6"/>
        <v>0</v>
      </c>
      <c r="Y45" s="207">
        <f t="shared" si="7"/>
        <v>0</v>
      </c>
      <c r="Z45" s="165">
        <f t="shared" si="8"/>
        <v>0</v>
      </c>
      <c r="AA45" s="165">
        <f t="shared" si="9"/>
        <v>0</v>
      </c>
      <c r="AB45" s="165">
        <f t="shared" si="10"/>
        <v>0</v>
      </c>
      <c r="AC45" s="208">
        <f t="shared" si="11"/>
        <v>0</v>
      </c>
      <c r="AD45" s="166">
        <f t="shared" si="12"/>
        <v>0</v>
      </c>
      <c r="AE45" s="166">
        <f t="shared" si="13"/>
        <v>0</v>
      </c>
      <c r="AF45" s="166">
        <f t="shared" si="14"/>
        <v>0</v>
      </c>
      <c r="AG45" s="148">
        <f t="shared" si="15"/>
        <v>0</v>
      </c>
      <c r="AH45" s="148">
        <f t="shared" si="16"/>
        <v>0</v>
      </c>
      <c r="AI45" s="148">
        <f t="shared" si="17"/>
        <v>0</v>
      </c>
      <c r="AJ45" s="149">
        <f t="shared" si="18"/>
        <v>0</v>
      </c>
      <c r="AK45" s="149">
        <f t="shared" si="19"/>
        <v>0</v>
      </c>
      <c r="AL45" s="149">
        <f t="shared" si="20"/>
        <v>0</v>
      </c>
      <c r="AO45" s="70"/>
    </row>
    <row r="46" spans="1:41" x14ac:dyDescent="0.25">
      <c r="A46" s="296"/>
      <c r="B46" s="132"/>
      <c r="C46" s="174"/>
      <c r="D46" s="175"/>
      <c r="E46" s="175"/>
      <c r="F46" s="176"/>
      <c r="G46" s="73">
        <f t="shared" si="0"/>
        <v>0</v>
      </c>
      <c r="H46" s="25"/>
      <c r="I46" s="25"/>
      <c r="J46" s="25"/>
      <c r="K46" s="25"/>
      <c r="L46" s="257"/>
      <c r="M46" s="25"/>
      <c r="N46" s="25"/>
      <c r="O46" s="25"/>
      <c r="P46" s="25"/>
      <c r="Q46" s="25"/>
      <c r="R46" s="58">
        <f t="shared" si="1"/>
        <v>0</v>
      </c>
      <c r="S46" s="294">
        <f t="shared" si="2"/>
        <v>0</v>
      </c>
      <c r="T46" s="177"/>
      <c r="U46" s="206">
        <f t="shared" si="3"/>
        <v>0</v>
      </c>
      <c r="V46" s="164">
        <f t="shared" si="4"/>
        <v>0</v>
      </c>
      <c r="W46" s="164">
        <f t="shared" si="5"/>
        <v>0</v>
      </c>
      <c r="X46" s="164">
        <f t="shared" si="6"/>
        <v>0</v>
      </c>
      <c r="Y46" s="207">
        <f t="shared" si="7"/>
        <v>0</v>
      </c>
      <c r="Z46" s="165">
        <f t="shared" si="8"/>
        <v>0</v>
      </c>
      <c r="AA46" s="165">
        <f t="shared" si="9"/>
        <v>0</v>
      </c>
      <c r="AB46" s="165">
        <f t="shared" si="10"/>
        <v>0</v>
      </c>
      <c r="AC46" s="208">
        <f t="shared" si="11"/>
        <v>0</v>
      </c>
      <c r="AD46" s="166">
        <f t="shared" si="12"/>
        <v>0</v>
      </c>
      <c r="AE46" s="166">
        <f t="shared" si="13"/>
        <v>0</v>
      </c>
      <c r="AF46" s="166">
        <f t="shared" si="14"/>
        <v>0</v>
      </c>
      <c r="AG46" s="148">
        <f t="shared" si="15"/>
        <v>0</v>
      </c>
      <c r="AH46" s="148">
        <f t="shared" si="16"/>
        <v>0</v>
      </c>
      <c r="AI46" s="148">
        <f t="shared" si="17"/>
        <v>0</v>
      </c>
      <c r="AJ46" s="149">
        <f t="shared" si="18"/>
        <v>0</v>
      </c>
      <c r="AK46" s="149">
        <f t="shared" si="19"/>
        <v>0</v>
      </c>
      <c r="AL46" s="149">
        <f t="shared" si="20"/>
        <v>0</v>
      </c>
      <c r="AO46" s="70"/>
    </row>
    <row r="47" spans="1:41" x14ac:dyDescent="0.25">
      <c r="A47" s="296"/>
      <c r="B47" s="132"/>
      <c r="C47" s="174"/>
      <c r="D47" s="175"/>
      <c r="E47" s="175"/>
      <c r="F47" s="176"/>
      <c r="G47" s="73">
        <f t="shared" si="0"/>
        <v>0</v>
      </c>
      <c r="H47" s="25"/>
      <c r="I47" s="25"/>
      <c r="J47" s="25"/>
      <c r="K47" s="25"/>
      <c r="L47" s="257"/>
      <c r="M47" s="25"/>
      <c r="N47" s="25"/>
      <c r="O47" s="25"/>
      <c r="P47" s="25"/>
      <c r="Q47" s="25"/>
      <c r="R47" s="58">
        <f t="shared" si="1"/>
        <v>0</v>
      </c>
      <c r="S47" s="294">
        <f t="shared" si="2"/>
        <v>0</v>
      </c>
      <c r="T47" s="177"/>
      <c r="U47" s="206">
        <f t="shared" si="3"/>
        <v>0</v>
      </c>
      <c r="V47" s="164">
        <f t="shared" si="4"/>
        <v>0</v>
      </c>
      <c r="W47" s="164">
        <f t="shared" si="5"/>
        <v>0</v>
      </c>
      <c r="X47" s="164">
        <f t="shared" si="6"/>
        <v>0</v>
      </c>
      <c r="Y47" s="207">
        <f t="shared" si="7"/>
        <v>0</v>
      </c>
      <c r="Z47" s="165">
        <f t="shared" si="8"/>
        <v>0</v>
      </c>
      <c r="AA47" s="165">
        <f t="shared" si="9"/>
        <v>0</v>
      </c>
      <c r="AB47" s="165">
        <f t="shared" si="10"/>
        <v>0</v>
      </c>
      <c r="AC47" s="208">
        <f t="shared" si="11"/>
        <v>0</v>
      </c>
      <c r="AD47" s="166">
        <f t="shared" si="12"/>
        <v>0</v>
      </c>
      <c r="AE47" s="166">
        <f t="shared" si="13"/>
        <v>0</v>
      </c>
      <c r="AF47" s="166">
        <f t="shared" si="14"/>
        <v>0</v>
      </c>
      <c r="AG47" s="148">
        <f t="shared" si="15"/>
        <v>0</v>
      </c>
      <c r="AH47" s="148">
        <f t="shared" si="16"/>
        <v>0</v>
      </c>
      <c r="AI47" s="148">
        <f t="shared" si="17"/>
        <v>0</v>
      </c>
      <c r="AJ47" s="149">
        <f t="shared" si="18"/>
        <v>0</v>
      </c>
      <c r="AK47" s="149">
        <f t="shared" si="19"/>
        <v>0</v>
      </c>
      <c r="AL47" s="149">
        <f t="shared" si="20"/>
        <v>0</v>
      </c>
      <c r="AO47" s="70"/>
    </row>
    <row r="48" spans="1:41" x14ac:dyDescent="0.25">
      <c r="A48" s="296"/>
      <c r="B48" s="132"/>
      <c r="C48" s="174"/>
      <c r="D48" s="175"/>
      <c r="E48" s="175"/>
      <c r="F48" s="176"/>
      <c r="G48" s="73">
        <f t="shared" si="0"/>
        <v>0</v>
      </c>
      <c r="H48" s="25"/>
      <c r="I48" s="25"/>
      <c r="J48" s="25"/>
      <c r="K48" s="25"/>
      <c r="L48" s="257"/>
      <c r="M48" s="25"/>
      <c r="N48" s="25"/>
      <c r="O48" s="25"/>
      <c r="P48" s="25"/>
      <c r="Q48" s="25"/>
      <c r="R48" s="58">
        <f t="shared" si="1"/>
        <v>0</v>
      </c>
      <c r="S48" s="294">
        <f t="shared" si="2"/>
        <v>0</v>
      </c>
      <c r="T48" s="177"/>
      <c r="U48" s="206">
        <f t="shared" si="3"/>
        <v>0</v>
      </c>
      <c r="V48" s="164">
        <f t="shared" si="4"/>
        <v>0</v>
      </c>
      <c r="W48" s="164">
        <f t="shared" si="5"/>
        <v>0</v>
      </c>
      <c r="X48" s="164">
        <f t="shared" si="6"/>
        <v>0</v>
      </c>
      <c r="Y48" s="207">
        <f t="shared" si="7"/>
        <v>0</v>
      </c>
      <c r="Z48" s="165">
        <f t="shared" si="8"/>
        <v>0</v>
      </c>
      <c r="AA48" s="165">
        <f t="shared" si="9"/>
        <v>0</v>
      </c>
      <c r="AB48" s="165">
        <f t="shared" si="10"/>
        <v>0</v>
      </c>
      <c r="AC48" s="208">
        <f t="shared" si="11"/>
        <v>0</v>
      </c>
      <c r="AD48" s="166">
        <f t="shared" si="12"/>
        <v>0</v>
      </c>
      <c r="AE48" s="166">
        <f t="shared" si="13"/>
        <v>0</v>
      </c>
      <c r="AF48" s="166">
        <f t="shared" si="14"/>
        <v>0</v>
      </c>
      <c r="AG48" s="148">
        <f t="shared" si="15"/>
        <v>0</v>
      </c>
      <c r="AH48" s="148">
        <f t="shared" si="16"/>
        <v>0</v>
      </c>
      <c r="AI48" s="148">
        <f t="shared" si="17"/>
        <v>0</v>
      </c>
      <c r="AJ48" s="149">
        <f t="shared" si="18"/>
        <v>0</v>
      </c>
      <c r="AK48" s="149">
        <f t="shared" si="19"/>
        <v>0</v>
      </c>
      <c r="AL48" s="149">
        <f t="shared" si="20"/>
        <v>0</v>
      </c>
      <c r="AO48" s="70"/>
    </row>
    <row r="49" spans="1:43" ht="13.8" thickBot="1" x14ac:dyDescent="0.3">
      <c r="A49" s="296"/>
      <c r="B49" s="132"/>
      <c r="C49" s="174"/>
      <c r="D49" s="175"/>
      <c r="E49" s="175"/>
      <c r="F49" s="176"/>
      <c r="G49" s="73">
        <f t="shared" si="0"/>
        <v>0</v>
      </c>
      <c r="H49" s="25"/>
      <c r="I49" s="25"/>
      <c r="J49" s="25"/>
      <c r="K49" s="25"/>
      <c r="L49" s="257"/>
      <c r="M49" s="25"/>
      <c r="N49" s="25"/>
      <c r="O49" s="25"/>
      <c r="P49" s="25"/>
      <c r="Q49" s="25"/>
      <c r="R49" s="58">
        <f t="shared" si="1"/>
        <v>0</v>
      </c>
      <c r="S49" s="294">
        <f t="shared" si="2"/>
        <v>0</v>
      </c>
      <c r="T49" s="177"/>
      <c r="U49" s="206">
        <f t="shared" si="3"/>
        <v>0</v>
      </c>
      <c r="V49" s="164">
        <f t="shared" si="4"/>
        <v>0</v>
      </c>
      <c r="W49" s="164">
        <f t="shared" si="5"/>
        <v>0</v>
      </c>
      <c r="X49" s="164">
        <f t="shared" si="6"/>
        <v>0</v>
      </c>
      <c r="Y49" s="207">
        <f t="shared" si="7"/>
        <v>0</v>
      </c>
      <c r="Z49" s="165">
        <f t="shared" si="8"/>
        <v>0</v>
      </c>
      <c r="AA49" s="165">
        <f t="shared" si="9"/>
        <v>0</v>
      </c>
      <c r="AB49" s="165">
        <f t="shared" si="10"/>
        <v>0</v>
      </c>
      <c r="AC49" s="208">
        <f t="shared" si="11"/>
        <v>0</v>
      </c>
      <c r="AD49" s="166">
        <f t="shared" si="12"/>
        <v>0</v>
      </c>
      <c r="AE49" s="166">
        <f t="shared" si="13"/>
        <v>0</v>
      </c>
      <c r="AF49" s="166">
        <f t="shared" si="14"/>
        <v>0</v>
      </c>
      <c r="AG49" s="148">
        <f t="shared" si="15"/>
        <v>0</v>
      </c>
      <c r="AH49" s="148">
        <f t="shared" si="16"/>
        <v>0</v>
      </c>
      <c r="AI49" s="148">
        <f t="shared" si="17"/>
        <v>0</v>
      </c>
      <c r="AJ49" s="149">
        <f t="shared" si="18"/>
        <v>0</v>
      </c>
      <c r="AK49" s="149">
        <f t="shared" si="19"/>
        <v>0</v>
      </c>
      <c r="AL49" s="149">
        <f t="shared" si="20"/>
        <v>0</v>
      </c>
      <c r="AO49" s="70"/>
    </row>
    <row r="50" spans="1:43" ht="13.8" thickBot="1" x14ac:dyDescent="0.3">
      <c r="A50" s="309" t="s">
        <v>81</v>
      </c>
      <c r="B50" s="310"/>
      <c r="C50" s="311">
        <f>SUM(C22:C49)</f>
        <v>0</v>
      </c>
      <c r="D50" s="312"/>
      <c r="E50" s="312"/>
      <c r="F50" s="312"/>
      <c r="G50" s="313">
        <f>IFERROR(SUM(G22:G49)/$C$50,0)</f>
        <v>0</v>
      </c>
      <c r="H50" s="313">
        <f t="shared" ref="H50:Q50" si="21">IFERROR(SUM(H22:H49)/$C$50,0)</f>
        <v>0</v>
      </c>
      <c r="I50" s="313">
        <f t="shared" si="21"/>
        <v>0</v>
      </c>
      <c r="J50" s="313">
        <f t="shared" si="21"/>
        <v>0</v>
      </c>
      <c r="K50" s="313">
        <f t="shared" si="21"/>
        <v>0</v>
      </c>
      <c r="L50" s="314"/>
      <c r="M50" s="313">
        <f t="shared" si="21"/>
        <v>0</v>
      </c>
      <c r="N50" s="313">
        <f t="shared" si="21"/>
        <v>0</v>
      </c>
      <c r="O50" s="313">
        <f t="shared" si="21"/>
        <v>0</v>
      </c>
      <c r="P50" s="313">
        <f t="shared" si="21"/>
        <v>0</v>
      </c>
      <c r="Q50" s="313">
        <f t="shared" si="21"/>
        <v>0</v>
      </c>
      <c r="R50" s="53">
        <f>SUM(R22:R49)</f>
        <v>0</v>
      </c>
      <c r="S50" s="297">
        <f>IFERROR(R50/C50,0)</f>
        <v>0</v>
      </c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Q50" s="230"/>
    </row>
    <row r="51" spans="1:43" ht="14.25" customHeight="1" x14ac:dyDescent="0.2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7"/>
      <c r="R51" s="75"/>
      <c r="S51" s="298"/>
      <c r="T51" s="18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Q51" s="229"/>
    </row>
    <row r="52" spans="1:43" x14ac:dyDescent="0.25">
      <c r="A52" s="318" t="s">
        <v>80</v>
      </c>
      <c r="B52" s="319"/>
      <c r="C52" s="320"/>
      <c r="D52" s="320"/>
      <c r="E52" s="320"/>
      <c r="F52" s="320"/>
      <c r="G52" s="320"/>
      <c r="H52" s="320"/>
      <c r="I52" s="320"/>
      <c r="J52" s="321"/>
      <c r="K52" s="321"/>
      <c r="L52" s="321"/>
      <c r="M52" s="322"/>
      <c r="N52" s="322"/>
      <c r="O52" s="322"/>
      <c r="P52" s="322"/>
      <c r="Q52" s="323"/>
      <c r="R52" s="85"/>
      <c r="S52" s="299"/>
      <c r="T52" s="189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</row>
    <row r="53" spans="1:43" x14ac:dyDescent="0.25">
      <c r="A53" s="300"/>
      <c r="B53" s="133"/>
      <c r="C53" s="87"/>
      <c r="D53" s="60"/>
      <c r="E53" s="60"/>
      <c r="F53" s="74"/>
      <c r="G53" s="73">
        <f>IFERROR(F53*C53,"")</f>
        <v>0</v>
      </c>
      <c r="H53" s="25"/>
      <c r="I53" s="25"/>
      <c r="J53" s="25"/>
      <c r="K53" s="25"/>
      <c r="L53" s="257"/>
      <c r="M53" s="25"/>
      <c r="N53" s="25"/>
      <c r="O53" s="25"/>
      <c r="P53" s="25"/>
      <c r="Q53" s="25"/>
      <c r="R53" s="26">
        <f>IFERROR(IF(A53&lt;&gt;"GfB",(SUM(G53:J53,L53,P53)*12+(N53+O53))*(100+$J$12+$J$13)%+((K53+M53+Q53)*12),(SUM(G53:J53,L53,P53)*12+(N53+O53))*(100+$J$15+$J$13)%+((K53+M53+Q53)*12)),0)</f>
        <v>0</v>
      </c>
      <c r="S53" s="26">
        <f>IF(ISERROR(R53/C53),0,(R53/C53))</f>
        <v>0</v>
      </c>
      <c r="T53" s="177"/>
      <c r="U53" s="206">
        <f>(IF(AND($B53="PFK/BFK",$C53&gt;0,$F53&gt;0),($G53+$H53),0))</f>
        <v>0</v>
      </c>
      <c r="V53" s="164">
        <f t="shared" ref="V53:V104" si="22">(IF(AND($B53="PFK/BFK",$C53&gt;0,$F53&gt;0),$I53,0))</f>
        <v>0</v>
      </c>
      <c r="W53" s="164">
        <f t="shared" ref="W53:W104" si="23">(IF(AND($B53="PFK/BFK",$C53&gt;0,$F53&gt;0),($J53+$K53),0))</f>
        <v>0</v>
      </c>
      <c r="X53" s="164">
        <f t="shared" ref="X53:X104" si="24">(IF(AND($B53="PFK/BFK",$C53&gt;0,$F53&gt;0),(($N53+$O53)/12),0))</f>
        <v>0</v>
      </c>
      <c r="Y53" s="207">
        <f>(IF(AND($B53="PK/BK",$C53&gt;0,$F53&gt;0),($G53+$H53),0))</f>
        <v>0</v>
      </c>
      <c r="Z53" s="165">
        <f t="shared" ref="Z53:Z104" si="25">(IF(AND($B53="PK/BK",$C53&gt;0,$F53&gt;0),$I53,0))</f>
        <v>0</v>
      </c>
      <c r="AA53" s="165">
        <f t="shared" ref="AA53:AA104" si="26">(IF(AND($B53="PK/BK",$C53&gt;0,$F53&gt;0),($J53+$K53),0))</f>
        <v>0</v>
      </c>
      <c r="AB53" s="165">
        <f t="shared" ref="AB53:AB104" si="27">(IF(AND($B53="PK/BK",$C53&gt;0,$F53&gt;0),(($N53+$O53)/12),0))</f>
        <v>0</v>
      </c>
      <c r="AC53" s="208">
        <f t="shared" ref="AC53:AC104" si="28">(IF(AND($B53="PK/BK o.",$C53&gt;0,$F53&gt;0),($G53+$H53),0))</f>
        <v>0</v>
      </c>
      <c r="AD53" s="166">
        <f t="shared" ref="AD53:AD104" si="29">(IF(AND($B53="PK/BK o.",$C53&gt;0,$F53&gt;0),$I53,0))</f>
        <v>0</v>
      </c>
      <c r="AE53" s="166">
        <f t="shared" ref="AE53:AE104" si="30">(IF(AND($B53="PK/BK o.",$C53&gt;0,$F53&gt;0),($J53+$K53),0))</f>
        <v>0</v>
      </c>
      <c r="AF53" s="166">
        <f t="shared" ref="AF53:AF104" si="31">(IF(AND($B53="PK/BK o.",$C53&gt;0,$F53&gt;0),(($N53+$O53)/12),0))</f>
        <v>0</v>
      </c>
      <c r="AG53" s="148">
        <f t="shared" ref="AG53:AG104" si="32">IF(AND($B53="PFK/BFK",$C53&gt;0,$F53&gt;0),$C53,0)</f>
        <v>0</v>
      </c>
      <c r="AH53" s="148">
        <f t="shared" ref="AH53:AH104" si="33">IF(AND($B53="PK/BK",$C53&gt;0,$F53&gt;0),$C53,0)</f>
        <v>0</v>
      </c>
      <c r="AI53" s="148">
        <f t="shared" ref="AI53:AI104" si="34">IF(AND($B53="PK/BK o.",$C53&gt;0,$F53&gt;0),$C53,0)</f>
        <v>0</v>
      </c>
      <c r="AJ53" s="149">
        <f t="shared" ref="AJ53:AJ104" si="35">IF(AND($B53="PFK/BFK",$C53&gt;0,$F53&gt;0),$R53,0)</f>
        <v>0</v>
      </c>
      <c r="AK53" s="149">
        <f t="shared" ref="AK53:AK104" si="36">IF(AND($B53="PK/BK",$C53&gt;0,$F53&gt;0),$R53,0)</f>
        <v>0</v>
      </c>
      <c r="AL53" s="149">
        <f t="shared" ref="AL53:AL104" si="37">IF(AND($B53="PK/BK o.",$C53&gt;0,$F53&gt;0),$R53,0)</f>
        <v>0</v>
      </c>
    </row>
    <row r="54" spans="1:43" x14ac:dyDescent="0.25">
      <c r="A54" s="301"/>
      <c r="B54" s="133"/>
      <c r="C54" s="87"/>
      <c r="D54" s="60"/>
      <c r="E54" s="60"/>
      <c r="F54" s="74"/>
      <c r="G54" s="73">
        <f t="shared" ref="G54:G104" si="38">IFERROR(F54*C54,"")</f>
        <v>0</v>
      </c>
      <c r="H54" s="25"/>
      <c r="I54" s="25"/>
      <c r="J54" s="25"/>
      <c r="K54" s="25"/>
      <c r="L54" s="257"/>
      <c r="M54" s="25"/>
      <c r="N54" s="25"/>
      <c r="O54" s="25"/>
      <c r="P54" s="25"/>
      <c r="Q54" s="25"/>
      <c r="R54" s="26">
        <f t="shared" ref="R54:R104" si="39">IFERROR(IF(A54&lt;&gt;"GfB",(SUM(G54:J54,L54,P54)*12+(N54+O54))*(100+$J$12+$J$13)%+((K54+M54+Q54)*12),(SUM(G54:J54,L54,P54)*12+(N54+O54))*(100+$J$15+$J$13)%+((K54+M54+Q54)*12)),0)</f>
        <v>0</v>
      </c>
      <c r="S54" s="26">
        <f t="shared" ref="S54:S66" si="40">IF(ISERROR(R54/C54),0,(R54/C54))</f>
        <v>0</v>
      </c>
      <c r="T54" s="177"/>
      <c r="U54" s="206">
        <f t="shared" ref="U54:U104" si="41">(IF(AND($B54="PFK/BFK",$C54&gt;0,$F54&gt;0),($G54+$H54),0))</f>
        <v>0</v>
      </c>
      <c r="V54" s="164">
        <f t="shared" si="22"/>
        <v>0</v>
      </c>
      <c r="W54" s="164">
        <f t="shared" si="23"/>
        <v>0</v>
      </c>
      <c r="X54" s="164">
        <f t="shared" si="24"/>
        <v>0</v>
      </c>
      <c r="Y54" s="207">
        <f t="shared" ref="Y54:Y104" si="42">(IF(AND($B54="PK/BK",$C54&gt;0,$F54&gt;0),($G54+$H54),0))</f>
        <v>0</v>
      </c>
      <c r="Z54" s="165">
        <f t="shared" si="25"/>
        <v>0</v>
      </c>
      <c r="AA54" s="165">
        <f t="shared" si="26"/>
        <v>0</v>
      </c>
      <c r="AB54" s="165">
        <f t="shared" si="27"/>
        <v>0</v>
      </c>
      <c r="AC54" s="208">
        <f t="shared" si="28"/>
        <v>0</v>
      </c>
      <c r="AD54" s="166">
        <f t="shared" si="29"/>
        <v>0</v>
      </c>
      <c r="AE54" s="166">
        <f t="shared" si="30"/>
        <v>0</v>
      </c>
      <c r="AF54" s="166">
        <f t="shared" si="31"/>
        <v>0</v>
      </c>
      <c r="AG54" s="148">
        <f t="shared" si="32"/>
        <v>0</v>
      </c>
      <c r="AH54" s="148">
        <f t="shared" si="33"/>
        <v>0</v>
      </c>
      <c r="AI54" s="148">
        <f t="shared" si="34"/>
        <v>0</v>
      </c>
      <c r="AJ54" s="149">
        <f t="shared" si="35"/>
        <v>0</v>
      </c>
      <c r="AK54" s="149">
        <f t="shared" si="36"/>
        <v>0</v>
      </c>
      <c r="AL54" s="149">
        <f t="shared" si="37"/>
        <v>0</v>
      </c>
      <c r="AQ54" s="231"/>
    </row>
    <row r="55" spans="1:43" x14ac:dyDescent="0.25">
      <c r="A55" s="296"/>
      <c r="B55" s="133"/>
      <c r="C55" s="87"/>
      <c r="D55" s="60"/>
      <c r="E55" s="60"/>
      <c r="F55" s="74"/>
      <c r="G55" s="73">
        <f t="shared" si="38"/>
        <v>0</v>
      </c>
      <c r="H55" s="25"/>
      <c r="I55" s="25"/>
      <c r="J55" s="25"/>
      <c r="K55" s="25"/>
      <c r="L55" s="257"/>
      <c r="M55" s="25"/>
      <c r="N55" s="25"/>
      <c r="O55" s="25"/>
      <c r="P55" s="25"/>
      <c r="Q55" s="25"/>
      <c r="R55" s="26">
        <f t="shared" si="39"/>
        <v>0</v>
      </c>
      <c r="S55" s="26">
        <f t="shared" si="40"/>
        <v>0</v>
      </c>
      <c r="T55" s="177"/>
      <c r="U55" s="206">
        <f t="shared" si="41"/>
        <v>0</v>
      </c>
      <c r="V55" s="164">
        <f t="shared" si="22"/>
        <v>0</v>
      </c>
      <c r="W55" s="164">
        <f t="shared" si="23"/>
        <v>0</v>
      </c>
      <c r="X55" s="164">
        <f t="shared" si="24"/>
        <v>0</v>
      </c>
      <c r="Y55" s="207">
        <f t="shared" si="42"/>
        <v>0</v>
      </c>
      <c r="Z55" s="165">
        <f t="shared" si="25"/>
        <v>0</v>
      </c>
      <c r="AA55" s="165">
        <f t="shared" si="26"/>
        <v>0</v>
      </c>
      <c r="AB55" s="165">
        <f t="shared" si="27"/>
        <v>0</v>
      </c>
      <c r="AC55" s="208">
        <f t="shared" si="28"/>
        <v>0</v>
      </c>
      <c r="AD55" s="166">
        <f t="shared" si="29"/>
        <v>0</v>
      </c>
      <c r="AE55" s="166">
        <f t="shared" si="30"/>
        <v>0</v>
      </c>
      <c r="AF55" s="166">
        <f t="shared" si="31"/>
        <v>0</v>
      </c>
      <c r="AG55" s="148">
        <f t="shared" si="32"/>
        <v>0</v>
      </c>
      <c r="AH55" s="148">
        <f t="shared" si="33"/>
        <v>0</v>
      </c>
      <c r="AI55" s="148">
        <f t="shared" si="34"/>
        <v>0</v>
      </c>
      <c r="AJ55" s="149">
        <f t="shared" si="35"/>
        <v>0</v>
      </c>
      <c r="AK55" s="149">
        <f t="shared" si="36"/>
        <v>0</v>
      </c>
      <c r="AL55" s="149">
        <f t="shared" si="37"/>
        <v>0</v>
      </c>
    </row>
    <row r="56" spans="1:43" x14ac:dyDescent="0.25">
      <c r="A56" s="296"/>
      <c r="B56" s="133"/>
      <c r="C56" s="87"/>
      <c r="D56" s="60"/>
      <c r="E56" s="60"/>
      <c r="F56" s="74"/>
      <c r="G56" s="73">
        <f t="shared" si="38"/>
        <v>0</v>
      </c>
      <c r="H56" s="25"/>
      <c r="I56" s="25"/>
      <c r="J56" s="25"/>
      <c r="K56" s="25"/>
      <c r="L56" s="257"/>
      <c r="M56" s="25"/>
      <c r="N56" s="25"/>
      <c r="O56" s="25"/>
      <c r="P56" s="25"/>
      <c r="Q56" s="25"/>
      <c r="R56" s="26">
        <f t="shared" si="39"/>
        <v>0</v>
      </c>
      <c r="S56" s="26">
        <f t="shared" si="40"/>
        <v>0</v>
      </c>
      <c r="T56" s="177"/>
      <c r="U56" s="206">
        <f t="shared" si="41"/>
        <v>0</v>
      </c>
      <c r="V56" s="164">
        <f t="shared" si="22"/>
        <v>0</v>
      </c>
      <c r="W56" s="164">
        <f t="shared" si="23"/>
        <v>0</v>
      </c>
      <c r="X56" s="164">
        <f t="shared" si="24"/>
        <v>0</v>
      </c>
      <c r="Y56" s="207">
        <f t="shared" si="42"/>
        <v>0</v>
      </c>
      <c r="Z56" s="165">
        <f t="shared" si="25"/>
        <v>0</v>
      </c>
      <c r="AA56" s="165">
        <f t="shared" si="26"/>
        <v>0</v>
      </c>
      <c r="AB56" s="165">
        <f t="shared" si="27"/>
        <v>0</v>
      </c>
      <c r="AC56" s="208">
        <f t="shared" si="28"/>
        <v>0</v>
      </c>
      <c r="AD56" s="166">
        <f t="shared" si="29"/>
        <v>0</v>
      </c>
      <c r="AE56" s="166">
        <f t="shared" si="30"/>
        <v>0</v>
      </c>
      <c r="AF56" s="166">
        <f t="shared" si="31"/>
        <v>0</v>
      </c>
      <c r="AG56" s="148">
        <f t="shared" si="32"/>
        <v>0</v>
      </c>
      <c r="AH56" s="148">
        <f t="shared" si="33"/>
        <v>0</v>
      </c>
      <c r="AI56" s="148">
        <f t="shared" si="34"/>
        <v>0</v>
      </c>
      <c r="AJ56" s="149">
        <f t="shared" si="35"/>
        <v>0</v>
      </c>
      <c r="AK56" s="149">
        <f t="shared" si="36"/>
        <v>0</v>
      </c>
      <c r="AL56" s="149">
        <f t="shared" si="37"/>
        <v>0</v>
      </c>
    </row>
    <row r="57" spans="1:43" x14ac:dyDescent="0.25">
      <c r="A57" s="296"/>
      <c r="B57" s="133"/>
      <c r="C57" s="87"/>
      <c r="D57" s="60"/>
      <c r="E57" s="60"/>
      <c r="F57" s="74"/>
      <c r="G57" s="73">
        <f t="shared" si="38"/>
        <v>0</v>
      </c>
      <c r="H57" s="25"/>
      <c r="I57" s="25"/>
      <c r="J57" s="25"/>
      <c r="K57" s="25"/>
      <c r="L57" s="257"/>
      <c r="M57" s="25"/>
      <c r="N57" s="25"/>
      <c r="O57" s="25"/>
      <c r="P57" s="25"/>
      <c r="Q57" s="25"/>
      <c r="R57" s="26">
        <f t="shared" si="39"/>
        <v>0</v>
      </c>
      <c r="S57" s="26">
        <f t="shared" si="40"/>
        <v>0</v>
      </c>
      <c r="T57" s="177"/>
      <c r="U57" s="206">
        <f t="shared" si="41"/>
        <v>0</v>
      </c>
      <c r="V57" s="164">
        <f t="shared" si="22"/>
        <v>0</v>
      </c>
      <c r="W57" s="164">
        <f t="shared" si="23"/>
        <v>0</v>
      </c>
      <c r="X57" s="164">
        <f t="shared" si="24"/>
        <v>0</v>
      </c>
      <c r="Y57" s="207">
        <f t="shared" si="42"/>
        <v>0</v>
      </c>
      <c r="Z57" s="165">
        <f t="shared" si="25"/>
        <v>0</v>
      </c>
      <c r="AA57" s="165">
        <f t="shared" si="26"/>
        <v>0</v>
      </c>
      <c r="AB57" s="165">
        <f t="shared" si="27"/>
        <v>0</v>
      </c>
      <c r="AC57" s="208">
        <f t="shared" si="28"/>
        <v>0</v>
      </c>
      <c r="AD57" s="166">
        <f t="shared" si="29"/>
        <v>0</v>
      </c>
      <c r="AE57" s="166">
        <f t="shared" si="30"/>
        <v>0</v>
      </c>
      <c r="AF57" s="166">
        <f t="shared" si="31"/>
        <v>0</v>
      </c>
      <c r="AG57" s="148">
        <f t="shared" si="32"/>
        <v>0</v>
      </c>
      <c r="AH57" s="148">
        <f t="shared" si="33"/>
        <v>0</v>
      </c>
      <c r="AI57" s="148">
        <f t="shared" si="34"/>
        <v>0</v>
      </c>
      <c r="AJ57" s="149">
        <f t="shared" si="35"/>
        <v>0</v>
      </c>
      <c r="AK57" s="149">
        <f t="shared" si="36"/>
        <v>0</v>
      </c>
      <c r="AL57" s="149">
        <f t="shared" si="37"/>
        <v>0</v>
      </c>
    </row>
    <row r="58" spans="1:43" x14ac:dyDescent="0.25">
      <c r="A58" s="296"/>
      <c r="B58" s="133"/>
      <c r="C58" s="87"/>
      <c r="D58" s="60"/>
      <c r="E58" s="60"/>
      <c r="F58" s="74"/>
      <c r="G58" s="73">
        <f t="shared" si="38"/>
        <v>0</v>
      </c>
      <c r="H58" s="25"/>
      <c r="I58" s="25"/>
      <c r="J58" s="25"/>
      <c r="K58" s="25"/>
      <c r="L58" s="257"/>
      <c r="M58" s="25"/>
      <c r="N58" s="25"/>
      <c r="O58" s="25"/>
      <c r="P58" s="25"/>
      <c r="Q58" s="25"/>
      <c r="R58" s="26">
        <f t="shared" si="39"/>
        <v>0</v>
      </c>
      <c r="S58" s="26">
        <f t="shared" si="40"/>
        <v>0</v>
      </c>
      <c r="T58" s="177"/>
      <c r="U58" s="206">
        <f t="shared" si="41"/>
        <v>0</v>
      </c>
      <c r="V58" s="164">
        <f t="shared" si="22"/>
        <v>0</v>
      </c>
      <c r="W58" s="164">
        <f t="shared" si="23"/>
        <v>0</v>
      </c>
      <c r="X58" s="164">
        <f t="shared" si="24"/>
        <v>0</v>
      </c>
      <c r="Y58" s="207">
        <f t="shared" si="42"/>
        <v>0</v>
      </c>
      <c r="Z58" s="165">
        <f t="shared" si="25"/>
        <v>0</v>
      </c>
      <c r="AA58" s="165">
        <f t="shared" si="26"/>
        <v>0</v>
      </c>
      <c r="AB58" s="165">
        <f t="shared" si="27"/>
        <v>0</v>
      </c>
      <c r="AC58" s="208">
        <f t="shared" si="28"/>
        <v>0</v>
      </c>
      <c r="AD58" s="166">
        <f t="shared" si="29"/>
        <v>0</v>
      </c>
      <c r="AE58" s="166">
        <f t="shared" si="30"/>
        <v>0</v>
      </c>
      <c r="AF58" s="166">
        <f t="shared" si="31"/>
        <v>0</v>
      </c>
      <c r="AG58" s="148">
        <f t="shared" si="32"/>
        <v>0</v>
      </c>
      <c r="AH58" s="148">
        <f t="shared" si="33"/>
        <v>0</v>
      </c>
      <c r="AI58" s="148">
        <f t="shared" si="34"/>
        <v>0</v>
      </c>
      <c r="AJ58" s="149">
        <f t="shared" si="35"/>
        <v>0</v>
      </c>
      <c r="AK58" s="149">
        <f t="shared" si="36"/>
        <v>0</v>
      </c>
      <c r="AL58" s="149">
        <f t="shared" si="37"/>
        <v>0</v>
      </c>
    </row>
    <row r="59" spans="1:43" x14ac:dyDescent="0.25">
      <c r="A59" s="296"/>
      <c r="B59" s="133"/>
      <c r="C59" s="87"/>
      <c r="D59" s="60"/>
      <c r="E59" s="60"/>
      <c r="F59" s="74"/>
      <c r="G59" s="73">
        <f t="shared" si="38"/>
        <v>0</v>
      </c>
      <c r="H59" s="25"/>
      <c r="I59" s="25"/>
      <c r="J59" s="25"/>
      <c r="K59" s="25"/>
      <c r="L59" s="257"/>
      <c r="M59" s="25"/>
      <c r="N59" s="25"/>
      <c r="O59" s="25"/>
      <c r="P59" s="25"/>
      <c r="Q59" s="25"/>
      <c r="R59" s="26">
        <f t="shared" si="39"/>
        <v>0</v>
      </c>
      <c r="S59" s="26">
        <f t="shared" si="40"/>
        <v>0</v>
      </c>
      <c r="T59" s="177"/>
      <c r="U59" s="206">
        <f t="shared" si="41"/>
        <v>0</v>
      </c>
      <c r="V59" s="164">
        <f t="shared" si="22"/>
        <v>0</v>
      </c>
      <c r="W59" s="164">
        <f t="shared" si="23"/>
        <v>0</v>
      </c>
      <c r="X59" s="164">
        <f t="shared" si="24"/>
        <v>0</v>
      </c>
      <c r="Y59" s="207">
        <f t="shared" si="42"/>
        <v>0</v>
      </c>
      <c r="Z59" s="165">
        <f t="shared" si="25"/>
        <v>0</v>
      </c>
      <c r="AA59" s="165">
        <f t="shared" si="26"/>
        <v>0</v>
      </c>
      <c r="AB59" s="165">
        <f t="shared" si="27"/>
        <v>0</v>
      </c>
      <c r="AC59" s="208">
        <f t="shared" si="28"/>
        <v>0</v>
      </c>
      <c r="AD59" s="166">
        <f t="shared" si="29"/>
        <v>0</v>
      </c>
      <c r="AE59" s="166">
        <f t="shared" si="30"/>
        <v>0</v>
      </c>
      <c r="AF59" s="166">
        <f t="shared" si="31"/>
        <v>0</v>
      </c>
      <c r="AG59" s="148">
        <f t="shared" si="32"/>
        <v>0</v>
      </c>
      <c r="AH59" s="148">
        <f t="shared" si="33"/>
        <v>0</v>
      </c>
      <c r="AI59" s="148">
        <f t="shared" si="34"/>
        <v>0</v>
      </c>
      <c r="AJ59" s="149">
        <f t="shared" si="35"/>
        <v>0</v>
      </c>
      <c r="AK59" s="149">
        <f t="shared" si="36"/>
        <v>0</v>
      </c>
      <c r="AL59" s="149">
        <f t="shared" si="37"/>
        <v>0</v>
      </c>
    </row>
    <row r="60" spans="1:43" x14ac:dyDescent="0.25">
      <c r="A60" s="296"/>
      <c r="B60" s="133"/>
      <c r="C60" s="87"/>
      <c r="D60" s="60"/>
      <c r="E60" s="60"/>
      <c r="F60" s="74"/>
      <c r="G60" s="73">
        <f t="shared" si="38"/>
        <v>0</v>
      </c>
      <c r="H60" s="25"/>
      <c r="I60" s="25"/>
      <c r="J60" s="25"/>
      <c r="K60" s="25"/>
      <c r="L60" s="257"/>
      <c r="M60" s="25"/>
      <c r="N60" s="25"/>
      <c r="O60" s="25"/>
      <c r="P60" s="25"/>
      <c r="Q60" s="25"/>
      <c r="R60" s="26">
        <f t="shared" si="39"/>
        <v>0</v>
      </c>
      <c r="S60" s="26">
        <f t="shared" si="40"/>
        <v>0</v>
      </c>
      <c r="T60" s="177"/>
      <c r="U60" s="206">
        <f t="shared" si="41"/>
        <v>0</v>
      </c>
      <c r="V60" s="164">
        <f t="shared" si="22"/>
        <v>0</v>
      </c>
      <c r="W60" s="164">
        <f t="shared" si="23"/>
        <v>0</v>
      </c>
      <c r="X60" s="164">
        <f t="shared" si="24"/>
        <v>0</v>
      </c>
      <c r="Y60" s="207">
        <f t="shared" si="42"/>
        <v>0</v>
      </c>
      <c r="Z60" s="165">
        <f t="shared" si="25"/>
        <v>0</v>
      </c>
      <c r="AA60" s="165">
        <f t="shared" si="26"/>
        <v>0</v>
      </c>
      <c r="AB60" s="165">
        <f t="shared" si="27"/>
        <v>0</v>
      </c>
      <c r="AC60" s="208">
        <f t="shared" si="28"/>
        <v>0</v>
      </c>
      <c r="AD60" s="166">
        <f t="shared" si="29"/>
        <v>0</v>
      </c>
      <c r="AE60" s="166">
        <f t="shared" si="30"/>
        <v>0</v>
      </c>
      <c r="AF60" s="166">
        <f t="shared" si="31"/>
        <v>0</v>
      </c>
      <c r="AG60" s="148">
        <f t="shared" si="32"/>
        <v>0</v>
      </c>
      <c r="AH60" s="148">
        <f t="shared" si="33"/>
        <v>0</v>
      </c>
      <c r="AI60" s="148">
        <f t="shared" si="34"/>
        <v>0</v>
      </c>
      <c r="AJ60" s="149">
        <f t="shared" si="35"/>
        <v>0</v>
      </c>
      <c r="AK60" s="149">
        <f t="shared" si="36"/>
        <v>0</v>
      </c>
      <c r="AL60" s="149">
        <f t="shared" si="37"/>
        <v>0</v>
      </c>
    </row>
    <row r="61" spans="1:43" x14ac:dyDescent="0.25">
      <c r="A61" s="296"/>
      <c r="B61" s="133"/>
      <c r="C61" s="87"/>
      <c r="D61" s="60"/>
      <c r="E61" s="60"/>
      <c r="F61" s="74"/>
      <c r="G61" s="73">
        <f t="shared" si="38"/>
        <v>0</v>
      </c>
      <c r="H61" s="25"/>
      <c r="I61" s="25"/>
      <c r="J61" s="25"/>
      <c r="K61" s="25"/>
      <c r="L61" s="257"/>
      <c r="M61" s="25"/>
      <c r="N61" s="25"/>
      <c r="O61" s="25"/>
      <c r="P61" s="25"/>
      <c r="Q61" s="25"/>
      <c r="R61" s="26">
        <f t="shared" si="39"/>
        <v>0</v>
      </c>
      <c r="S61" s="26">
        <f t="shared" si="40"/>
        <v>0</v>
      </c>
      <c r="T61" s="177"/>
      <c r="U61" s="206">
        <f t="shared" si="41"/>
        <v>0</v>
      </c>
      <c r="V61" s="164">
        <f t="shared" si="22"/>
        <v>0</v>
      </c>
      <c r="W61" s="164">
        <f t="shared" si="23"/>
        <v>0</v>
      </c>
      <c r="X61" s="164">
        <f t="shared" si="24"/>
        <v>0</v>
      </c>
      <c r="Y61" s="207">
        <f t="shared" si="42"/>
        <v>0</v>
      </c>
      <c r="Z61" s="165">
        <f t="shared" si="25"/>
        <v>0</v>
      </c>
      <c r="AA61" s="165">
        <f t="shared" si="26"/>
        <v>0</v>
      </c>
      <c r="AB61" s="165">
        <f t="shared" si="27"/>
        <v>0</v>
      </c>
      <c r="AC61" s="208">
        <f t="shared" si="28"/>
        <v>0</v>
      </c>
      <c r="AD61" s="166">
        <f t="shared" si="29"/>
        <v>0</v>
      </c>
      <c r="AE61" s="166">
        <f t="shared" si="30"/>
        <v>0</v>
      </c>
      <c r="AF61" s="166">
        <f t="shared" si="31"/>
        <v>0</v>
      </c>
      <c r="AG61" s="148">
        <f t="shared" si="32"/>
        <v>0</v>
      </c>
      <c r="AH61" s="148">
        <f t="shared" si="33"/>
        <v>0</v>
      </c>
      <c r="AI61" s="148">
        <f t="shared" si="34"/>
        <v>0</v>
      </c>
      <c r="AJ61" s="149">
        <f t="shared" si="35"/>
        <v>0</v>
      </c>
      <c r="AK61" s="149">
        <f t="shared" si="36"/>
        <v>0</v>
      </c>
      <c r="AL61" s="149">
        <f t="shared" si="37"/>
        <v>0</v>
      </c>
    </row>
    <row r="62" spans="1:43" x14ac:dyDescent="0.25">
      <c r="A62" s="296"/>
      <c r="B62" s="133"/>
      <c r="C62" s="87"/>
      <c r="D62" s="60"/>
      <c r="E62" s="60"/>
      <c r="F62" s="74"/>
      <c r="G62" s="73">
        <f t="shared" si="38"/>
        <v>0</v>
      </c>
      <c r="H62" s="25"/>
      <c r="I62" s="25"/>
      <c r="J62" s="25"/>
      <c r="K62" s="25"/>
      <c r="L62" s="257"/>
      <c r="M62" s="25"/>
      <c r="N62" s="25"/>
      <c r="O62" s="25"/>
      <c r="P62" s="25"/>
      <c r="Q62" s="25"/>
      <c r="R62" s="26">
        <f>IFERROR(IF(A62&lt;&gt;"GfB",(SUM(G62:J62,L62,P62)*12+(N62+O62))*(100+$J$12+$J$13)%+((K62+M62+Q62)*12),(SUM(G62:J62,L62,P62)*12+(N62+O62))*(100+$J$15+$J$13)%+((K62+M62+Q62)*12)),0)</f>
        <v>0</v>
      </c>
      <c r="S62" s="26">
        <f t="shared" si="40"/>
        <v>0</v>
      </c>
      <c r="T62" s="177"/>
      <c r="U62" s="206">
        <f t="shared" si="41"/>
        <v>0</v>
      </c>
      <c r="V62" s="164">
        <f t="shared" si="22"/>
        <v>0</v>
      </c>
      <c r="W62" s="164">
        <f t="shared" si="23"/>
        <v>0</v>
      </c>
      <c r="X62" s="164">
        <f t="shared" si="24"/>
        <v>0</v>
      </c>
      <c r="Y62" s="207">
        <f t="shared" si="42"/>
        <v>0</v>
      </c>
      <c r="Z62" s="165">
        <f t="shared" si="25"/>
        <v>0</v>
      </c>
      <c r="AA62" s="165">
        <f t="shared" si="26"/>
        <v>0</v>
      </c>
      <c r="AB62" s="165">
        <f t="shared" si="27"/>
        <v>0</v>
      </c>
      <c r="AC62" s="208">
        <f t="shared" si="28"/>
        <v>0</v>
      </c>
      <c r="AD62" s="166">
        <f t="shared" si="29"/>
        <v>0</v>
      </c>
      <c r="AE62" s="166">
        <f t="shared" si="30"/>
        <v>0</v>
      </c>
      <c r="AF62" s="166">
        <f t="shared" si="31"/>
        <v>0</v>
      </c>
      <c r="AG62" s="148">
        <f t="shared" si="32"/>
        <v>0</v>
      </c>
      <c r="AH62" s="148">
        <f t="shared" si="33"/>
        <v>0</v>
      </c>
      <c r="AI62" s="148">
        <f t="shared" si="34"/>
        <v>0</v>
      </c>
      <c r="AJ62" s="149">
        <f t="shared" si="35"/>
        <v>0</v>
      </c>
      <c r="AK62" s="149">
        <f t="shared" si="36"/>
        <v>0</v>
      </c>
      <c r="AL62" s="149">
        <f t="shared" si="37"/>
        <v>0</v>
      </c>
    </row>
    <row r="63" spans="1:43" x14ac:dyDescent="0.25">
      <c r="A63" s="296"/>
      <c r="B63" s="133"/>
      <c r="C63" s="87"/>
      <c r="D63" s="60"/>
      <c r="E63" s="60"/>
      <c r="F63" s="74"/>
      <c r="G63" s="73">
        <f t="shared" si="38"/>
        <v>0</v>
      </c>
      <c r="H63" s="25"/>
      <c r="I63" s="25"/>
      <c r="J63" s="25"/>
      <c r="K63" s="25"/>
      <c r="L63" s="257"/>
      <c r="M63" s="25"/>
      <c r="N63" s="25"/>
      <c r="O63" s="25"/>
      <c r="P63" s="25"/>
      <c r="Q63" s="25"/>
      <c r="R63" s="26">
        <f t="shared" si="39"/>
        <v>0</v>
      </c>
      <c r="S63" s="26">
        <f t="shared" si="40"/>
        <v>0</v>
      </c>
      <c r="T63" s="177"/>
      <c r="U63" s="206">
        <f t="shared" si="41"/>
        <v>0</v>
      </c>
      <c r="V63" s="164">
        <f t="shared" si="22"/>
        <v>0</v>
      </c>
      <c r="W63" s="164">
        <f t="shared" si="23"/>
        <v>0</v>
      </c>
      <c r="X63" s="164">
        <f t="shared" si="24"/>
        <v>0</v>
      </c>
      <c r="Y63" s="207">
        <f t="shared" si="42"/>
        <v>0</v>
      </c>
      <c r="Z63" s="165">
        <f t="shared" si="25"/>
        <v>0</v>
      </c>
      <c r="AA63" s="165">
        <f t="shared" si="26"/>
        <v>0</v>
      </c>
      <c r="AB63" s="165">
        <f t="shared" si="27"/>
        <v>0</v>
      </c>
      <c r="AC63" s="208">
        <f t="shared" si="28"/>
        <v>0</v>
      </c>
      <c r="AD63" s="166">
        <f t="shared" si="29"/>
        <v>0</v>
      </c>
      <c r="AE63" s="166">
        <f t="shared" si="30"/>
        <v>0</v>
      </c>
      <c r="AF63" s="166">
        <f t="shared" si="31"/>
        <v>0</v>
      </c>
      <c r="AG63" s="148">
        <f t="shared" si="32"/>
        <v>0</v>
      </c>
      <c r="AH63" s="148">
        <f t="shared" si="33"/>
        <v>0</v>
      </c>
      <c r="AI63" s="148">
        <f t="shared" si="34"/>
        <v>0</v>
      </c>
      <c r="AJ63" s="149">
        <f t="shared" si="35"/>
        <v>0</v>
      </c>
      <c r="AK63" s="149">
        <f t="shared" si="36"/>
        <v>0</v>
      </c>
      <c r="AL63" s="149">
        <f t="shared" si="37"/>
        <v>0</v>
      </c>
    </row>
    <row r="64" spans="1:43" x14ac:dyDescent="0.25">
      <c r="A64" s="296"/>
      <c r="B64" s="133"/>
      <c r="C64" s="87"/>
      <c r="D64" s="60"/>
      <c r="E64" s="60"/>
      <c r="F64" s="74"/>
      <c r="G64" s="73">
        <f t="shared" si="38"/>
        <v>0</v>
      </c>
      <c r="H64" s="25"/>
      <c r="I64" s="25"/>
      <c r="J64" s="25"/>
      <c r="K64" s="25"/>
      <c r="L64" s="257"/>
      <c r="M64" s="25"/>
      <c r="N64" s="25"/>
      <c r="O64" s="25"/>
      <c r="P64" s="25"/>
      <c r="Q64" s="25"/>
      <c r="R64" s="26">
        <f t="shared" si="39"/>
        <v>0</v>
      </c>
      <c r="S64" s="26">
        <f t="shared" si="40"/>
        <v>0</v>
      </c>
      <c r="T64" s="177"/>
      <c r="U64" s="206">
        <f t="shared" si="41"/>
        <v>0</v>
      </c>
      <c r="V64" s="164">
        <f t="shared" si="22"/>
        <v>0</v>
      </c>
      <c r="W64" s="164">
        <f t="shared" si="23"/>
        <v>0</v>
      </c>
      <c r="X64" s="164">
        <f t="shared" si="24"/>
        <v>0</v>
      </c>
      <c r="Y64" s="207">
        <f t="shared" si="42"/>
        <v>0</v>
      </c>
      <c r="Z64" s="165">
        <f t="shared" si="25"/>
        <v>0</v>
      </c>
      <c r="AA64" s="165">
        <f t="shared" si="26"/>
        <v>0</v>
      </c>
      <c r="AB64" s="165">
        <f t="shared" si="27"/>
        <v>0</v>
      </c>
      <c r="AC64" s="208">
        <f t="shared" si="28"/>
        <v>0</v>
      </c>
      <c r="AD64" s="166">
        <f t="shared" si="29"/>
        <v>0</v>
      </c>
      <c r="AE64" s="166">
        <f t="shared" si="30"/>
        <v>0</v>
      </c>
      <c r="AF64" s="166">
        <f t="shared" si="31"/>
        <v>0</v>
      </c>
      <c r="AG64" s="148">
        <f t="shared" si="32"/>
        <v>0</v>
      </c>
      <c r="AH64" s="148">
        <f t="shared" si="33"/>
        <v>0</v>
      </c>
      <c r="AI64" s="148">
        <f t="shared" si="34"/>
        <v>0</v>
      </c>
      <c r="AJ64" s="149">
        <f t="shared" si="35"/>
        <v>0</v>
      </c>
      <c r="AK64" s="149">
        <f t="shared" si="36"/>
        <v>0</v>
      </c>
      <c r="AL64" s="149">
        <f t="shared" si="37"/>
        <v>0</v>
      </c>
    </row>
    <row r="65" spans="1:44" x14ac:dyDescent="0.25">
      <c r="A65" s="296"/>
      <c r="B65" s="133"/>
      <c r="C65" s="87"/>
      <c r="D65" s="60"/>
      <c r="E65" s="60"/>
      <c r="F65" s="74"/>
      <c r="G65" s="73">
        <f t="shared" si="38"/>
        <v>0</v>
      </c>
      <c r="H65" s="25"/>
      <c r="I65" s="25"/>
      <c r="J65" s="25"/>
      <c r="K65" s="25"/>
      <c r="L65" s="257"/>
      <c r="M65" s="25"/>
      <c r="N65" s="25"/>
      <c r="O65" s="25"/>
      <c r="P65" s="25"/>
      <c r="Q65" s="25"/>
      <c r="R65" s="26">
        <f t="shared" si="39"/>
        <v>0</v>
      </c>
      <c r="S65" s="26">
        <f t="shared" si="40"/>
        <v>0</v>
      </c>
      <c r="T65" s="177"/>
      <c r="U65" s="206">
        <f t="shared" si="41"/>
        <v>0</v>
      </c>
      <c r="V65" s="164">
        <f t="shared" si="22"/>
        <v>0</v>
      </c>
      <c r="W65" s="164">
        <f t="shared" si="23"/>
        <v>0</v>
      </c>
      <c r="X65" s="164">
        <f t="shared" si="24"/>
        <v>0</v>
      </c>
      <c r="Y65" s="207">
        <f t="shared" si="42"/>
        <v>0</v>
      </c>
      <c r="Z65" s="165">
        <f t="shared" si="25"/>
        <v>0</v>
      </c>
      <c r="AA65" s="165">
        <f t="shared" si="26"/>
        <v>0</v>
      </c>
      <c r="AB65" s="165">
        <f t="shared" si="27"/>
        <v>0</v>
      </c>
      <c r="AC65" s="208">
        <f t="shared" si="28"/>
        <v>0</v>
      </c>
      <c r="AD65" s="166">
        <f t="shared" si="29"/>
        <v>0</v>
      </c>
      <c r="AE65" s="166">
        <f t="shared" si="30"/>
        <v>0</v>
      </c>
      <c r="AF65" s="166">
        <f t="shared" si="31"/>
        <v>0</v>
      </c>
      <c r="AG65" s="148">
        <f t="shared" si="32"/>
        <v>0</v>
      </c>
      <c r="AH65" s="148">
        <f t="shared" si="33"/>
        <v>0</v>
      </c>
      <c r="AI65" s="148">
        <f t="shared" si="34"/>
        <v>0</v>
      </c>
      <c r="AJ65" s="149">
        <f t="shared" si="35"/>
        <v>0</v>
      </c>
      <c r="AK65" s="149">
        <f t="shared" si="36"/>
        <v>0</v>
      </c>
      <c r="AL65" s="149">
        <f t="shared" si="37"/>
        <v>0</v>
      </c>
    </row>
    <row r="66" spans="1:44" x14ac:dyDescent="0.25">
      <c r="A66" s="296"/>
      <c r="B66" s="133"/>
      <c r="C66" s="87"/>
      <c r="D66" s="60"/>
      <c r="E66" s="60"/>
      <c r="F66" s="74"/>
      <c r="G66" s="73">
        <f t="shared" si="38"/>
        <v>0</v>
      </c>
      <c r="H66" s="25"/>
      <c r="I66" s="25"/>
      <c r="J66" s="25"/>
      <c r="K66" s="25"/>
      <c r="L66" s="257"/>
      <c r="M66" s="25"/>
      <c r="N66" s="25"/>
      <c r="O66" s="25"/>
      <c r="P66" s="25"/>
      <c r="Q66" s="25"/>
      <c r="R66" s="26">
        <f t="shared" si="39"/>
        <v>0</v>
      </c>
      <c r="S66" s="26">
        <f t="shared" si="40"/>
        <v>0</v>
      </c>
      <c r="T66" s="177"/>
      <c r="U66" s="206">
        <f t="shared" si="41"/>
        <v>0</v>
      </c>
      <c r="V66" s="164">
        <f t="shared" si="22"/>
        <v>0</v>
      </c>
      <c r="W66" s="164">
        <f t="shared" si="23"/>
        <v>0</v>
      </c>
      <c r="X66" s="164">
        <f t="shared" si="24"/>
        <v>0</v>
      </c>
      <c r="Y66" s="207">
        <f t="shared" si="42"/>
        <v>0</v>
      </c>
      <c r="Z66" s="165">
        <f t="shared" si="25"/>
        <v>0</v>
      </c>
      <c r="AA66" s="165">
        <f t="shared" si="26"/>
        <v>0</v>
      </c>
      <c r="AB66" s="165">
        <f t="shared" si="27"/>
        <v>0</v>
      </c>
      <c r="AC66" s="208">
        <f t="shared" si="28"/>
        <v>0</v>
      </c>
      <c r="AD66" s="166">
        <f t="shared" si="29"/>
        <v>0</v>
      </c>
      <c r="AE66" s="166">
        <f t="shared" si="30"/>
        <v>0</v>
      </c>
      <c r="AF66" s="166">
        <f t="shared" si="31"/>
        <v>0</v>
      </c>
      <c r="AG66" s="148">
        <f t="shared" si="32"/>
        <v>0</v>
      </c>
      <c r="AH66" s="148">
        <f t="shared" si="33"/>
        <v>0</v>
      </c>
      <c r="AI66" s="148">
        <f t="shared" si="34"/>
        <v>0</v>
      </c>
      <c r="AJ66" s="149">
        <f t="shared" si="35"/>
        <v>0</v>
      </c>
      <c r="AK66" s="149">
        <f t="shared" si="36"/>
        <v>0</v>
      </c>
      <c r="AL66" s="149">
        <f t="shared" si="37"/>
        <v>0</v>
      </c>
      <c r="AR66" s="229"/>
    </row>
    <row r="67" spans="1:44" x14ac:dyDescent="0.25">
      <c r="A67" s="296"/>
      <c r="B67" s="133"/>
      <c r="C67" s="87"/>
      <c r="D67" s="60"/>
      <c r="E67" s="60"/>
      <c r="F67" s="74"/>
      <c r="G67" s="73">
        <f t="shared" si="38"/>
        <v>0</v>
      </c>
      <c r="H67" s="25"/>
      <c r="I67" s="25"/>
      <c r="J67" s="25"/>
      <c r="K67" s="25"/>
      <c r="L67" s="257"/>
      <c r="M67" s="25"/>
      <c r="N67" s="25"/>
      <c r="O67" s="25"/>
      <c r="P67" s="25"/>
      <c r="Q67" s="25"/>
      <c r="R67" s="26">
        <f t="shared" si="39"/>
        <v>0</v>
      </c>
      <c r="S67" s="26">
        <f t="shared" ref="S67:S104" si="43">IF(ISERROR(R67/C67),0,(R67/C67))</f>
        <v>0</v>
      </c>
      <c r="T67" s="177"/>
      <c r="U67" s="206">
        <f t="shared" si="41"/>
        <v>0</v>
      </c>
      <c r="V67" s="164">
        <f t="shared" si="22"/>
        <v>0</v>
      </c>
      <c r="W67" s="164">
        <f t="shared" si="23"/>
        <v>0</v>
      </c>
      <c r="X67" s="164">
        <f t="shared" si="24"/>
        <v>0</v>
      </c>
      <c r="Y67" s="207">
        <f t="shared" si="42"/>
        <v>0</v>
      </c>
      <c r="Z67" s="165">
        <f t="shared" si="25"/>
        <v>0</v>
      </c>
      <c r="AA67" s="165">
        <f t="shared" si="26"/>
        <v>0</v>
      </c>
      <c r="AB67" s="165">
        <f t="shared" si="27"/>
        <v>0</v>
      </c>
      <c r="AC67" s="208">
        <f t="shared" si="28"/>
        <v>0</v>
      </c>
      <c r="AD67" s="166">
        <f t="shared" si="29"/>
        <v>0</v>
      </c>
      <c r="AE67" s="166">
        <f t="shared" si="30"/>
        <v>0</v>
      </c>
      <c r="AF67" s="166">
        <f t="shared" si="31"/>
        <v>0</v>
      </c>
      <c r="AG67" s="148">
        <f t="shared" si="32"/>
        <v>0</v>
      </c>
      <c r="AH67" s="148">
        <f t="shared" si="33"/>
        <v>0</v>
      </c>
      <c r="AI67" s="148">
        <f t="shared" si="34"/>
        <v>0</v>
      </c>
      <c r="AJ67" s="149">
        <f t="shared" si="35"/>
        <v>0</v>
      </c>
      <c r="AK67" s="149">
        <f t="shared" si="36"/>
        <v>0</v>
      </c>
      <c r="AL67" s="149">
        <f t="shared" si="37"/>
        <v>0</v>
      </c>
      <c r="AR67" s="229"/>
    </row>
    <row r="68" spans="1:44" x14ac:dyDescent="0.25">
      <c r="A68" s="296"/>
      <c r="B68" s="133"/>
      <c r="C68" s="87"/>
      <c r="D68" s="60"/>
      <c r="E68" s="60"/>
      <c r="F68" s="74"/>
      <c r="G68" s="73">
        <f t="shared" si="38"/>
        <v>0</v>
      </c>
      <c r="H68" s="25"/>
      <c r="I68" s="25"/>
      <c r="J68" s="25"/>
      <c r="K68" s="25"/>
      <c r="L68" s="257"/>
      <c r="M68" s="25"/>
      <c r="N68" s="25"/>
      <c r="O68" s="25"/>
      <c r="P68" s="25"/>
      <c r="Q68" s="25"/>
      <c r="R68" s="26">
        <f t="shared" si="39"/>
        <v>0</v>
      </c>
      <c r="S68" s="26">
        <f t="shared" si="43"/>
        <v>0</v>
      </c>
      <c r="T68" s="177"/>
      <c r="U68" s="206">
        <f t="shared" si="41"/>
        <v>0</v>
      </c>
      <c r="V68" s="164">
        <f t="shared" si="22"/>
        <v>0</v>
      </c>
      <c r="W68" s="164">
        <f t="shared" si="23"/>
        <v>0</v>
      </c>
      <c r="X68" s="164">
        <f t="shared" si="24"/>
        <v>0</v>
      </c>
      <c r="Y68" s="207">
        <f t="shared" si="42"/>
        <v>0</v>
      </c>
      <c r="Z68" s="165">
        <f t="shared" si="25"/>
        <v>0</v>
      </c>
      <c r="AA68" s="165">
        <f t="shared" si="26"/>
        <v>0</v>
      </c>
      <c r="AB68" s="165">
        <f t="shared" si="27"/>
        <v>0</v>
      </c>
      <c r="AC68" s="208">
        <f t="shared" si="28"/>
        <v>0</v>
      </c>
      <c r="AD68" s="166">
        <f t="shared" si="29"/>
        <v>0</v>
      </c>
      <c r="AE68" s="166">
        <f t="shared" si="30"/>
        <v>0</v>
      </c>
      <c r="AF68" s="166">
        <f t="shared" si="31"/>
        <v>0</v>
      </c>
      <c r="AG68" s="148">
        <f t="shared" si="32"/>
        <v>0</v>
      </c>
      <c r="AH68" s="148">
        <f t="shared" si="33"/>
        <v>0</v>
      </c>
      <c r="AI68" s="148">
        <f t="shared" si="34"/>
        <v>0</v>
      </c>
      <c r="AJ68" s="149">
        <f t="shared" si="35"/>
        <v>0</v>
      </c>
      <c r="AK68" s="149">
        <f t="shared" si="36"/>
        <v>0</v>
      </c>
      <c r="AL68" s="149">
        <f t="shared" si="37"/>
        <v>0</v>
      </c>
      <c r="AR68" s="229"/>
    </row>
    <row r="69" spans="1:44" x14ac:dyDescent="0.25">
      <c r="A69" s="296"/>
      <c r="B69" s="133"/>
      <c r="C69" s="87"/>
      <c r="D69" s="60"/>
      <c r="E69" s="60"/>
      <c r="F69" s="74"/>
      <c r="G69" s="73">
        <f t="shared" si="38"/>
        <v>0</v>
      </c>
      <c r="H69" s="25"/>
      <c r="I69" s="25"/>
      <c r="J69" s="25"/>
      <c r="K69" s="25"/>
      <c r="L69" s="257"/>
      <c r="M69" s="25"/>
      <c r="N69" s="25"/>
      <c r="O69" s="25"/>
      <c r="P69" s="25"/>
      <c r="Q69" s="25"/>
      <c r="R69" s="26">
        <f t="shared" si="39"/>
        <v>0</v>
      </c>
      <c r="S69" s="26">
        <f t="shared" si="43"/>
        <v>0</v>
      </c>
      <c r="T69" s="177"/>
      <c r="U69" s="206">
        <f t="shared" si="41"/>
        <v>0</v>
      </c>
      <c r="V69" s="164">
        <f t="shared" si="22"/>
        <v>0</v>
      </c>
      <c r="W69" s="164">
        <f t="shared" si="23"/>
        <v>0</v>
      </c>
      <c r="X69" s="164">
        <f t="shared" si="24"/>
        <v>0</v>
      </c>
      <c r="Y69" s="207">
        <f t="shared" si="42"/>
        <v>0</v>
      </c>
      <c r="Z69" s="165">
        <f t="shared" si="25"/>
        <v>0</v>
      </c>
      <c r="AA69" s="165">
        <f t="shared" si="26"/>
        <v>0</v>
      </c>
      <c r="AB69" s="165">
        <f t="shared" si="27"/>
        <v>0</v>
      </c>
      <c r="AC69" s="208">
        <f t="shared" si="28"/>
        <v>0</v>
      </c>
      <c r="AD69" s="166">
        <f t="shared" si="29"/>
        <v>0</v>
      </c>
      <c r="AE69" s="166">
        <f t="shared" si="30"/>
        <v>0</v>
      </c>
      <c r="AF69" s="166">
        <f t="shared" si="31"/>
        <v>0</v>
      </c>
      <c r="AG69" s="148">
        <f t="shared" si="32"/>
        <v>0</v>
      </c>
      <c r="AH69" s="148">
        <f t="shared" si="33"/>
        <v>0</v>
      </c>
      <c r="AI69" s="148">
        <f t="shared" si="34"/>
        <v>0</v>
      </c>
      <c r="AJ69" s="149">
        <f t="shared" si="35"/>
        <v>0</v>
      </c>
      <c r="AK69" s="149">
        <f t="shared" si="36"/>
        <v>0</v>
      </c>
      <c r="AL69" s="149">
        <f t="shared" si="37"/>
        <v>0</v>
      </c>
      <c r="AR69" s="229"/>
    </row>
    <row r="70" spans="1:44" x14ac:dyDescent="0.25">
      <c r="A70" s="296"/>
      <c r="B70" s="133"/>
      <c r="C70" s="87"/>
      <c r="D70" s="60"/>
      <c r="E70" s="60"/>
      <c r="F70" s="74"/>
      <c r="G70" s="73">
        <f t="shared" si="38"/>
        <v>0</v>
      </c>
      <c r="H70" s="25"/>
      <c r="I70" s="25"/>
      <c r="J70" s="25"/>
      <c r="K70" s="25"/>
      <c r="L70" s="257"/>
      <c r="M70" s="25"/>
      <c r="N70" s="25"/>
      <c r="O70" s="25"/>
      <c r="P70" s="25"/>
      <c r="Q70" s="25"/>
      <c r="R70" s="26">
        <f t="shared" si="39"/>
        <v>0</v>
      </c>
      <c r="S70" s="26">
        <f t="shared" si="43"/>
        <v>0</v>
      </c>
      <c r="T70" s="177"/>
      <c r="U70" s="206">
        <f t="shared" si="41"/>
        <v>0</v>
      </c>
      <c r="V70" s="164">
        <f t="shared" si="22"/>
        <v>0</v>
      </c>
      <c r="W70" s="164">
        <f t="shared" si="23"/>
        <v>0</v>
      </c>
      <c r="X70" s="164">
        <f t="shared" si="24"/>
        <v>0</v>
      </c>
      <c r="Y70" s="207">
        <f t="shared" si="42"/>
        <v>0</v>
      </c>
      <c r="Z70" s="165">
        <f t="shared" si="25"/>
        <v>0</v>
      </c>
      <c r="AA70" s="165">
        <f t="shared" si="26"/>
        <v>0</v>
      </c>
      <c r="AB70" s="165">
        <f t="shared" si="27"/>
        <v>0</v>
      </c>
      <c r="AC70" s="208">
        <f t="shared" si="28"/>
        <v>0</v>
      </c>
      <c r="AD70" s="166">
        <f t="shared" si="29"/>
        <v>0</v>
      </c>
      <c r="AE70" s="166">
        <f t="shared" si="30"/>
        <v>0</v>
      </c>
      <c r="AF70" s="166">
        <f t="shared" si="31"/>
        <v>0</v>
      </c>
      <c r="AG70" s="148">
        <f t="shared" si="32"/>
        <v>0</v>
      </c>
      <c r="AH70" s="148">
        <f t="shared" si="33"/>
        <v>0</v>
      </c>
      <c r="AI70" s="148">
        <f t="shared" si="34"/>
        <v>0</v>
      </c>
      <c r="AJ70" s="149">
        <f t="shared" si="35"/>
        <v>0</v>
      </c>
      <c r="AK70" s="149">
        <f t="shared" si="36"/>
        <v>0</v>
      </c>
      <c r="AL70" s="149">
        <f t="shared" si="37"/>
        <v>0</v>
      </c>
      <c r="AR70" s="229"/>
    </row>
    <row r="71" spans="1:44" x14ac:dyDescent="0.25">
      <c r="A71" s="296"/>
      <c r="B71" s="133"/>
      <c r="C71" s="87"/>
      <c r="D71" s="60"/>
      <c r="E71" s="60"/>
      <c r="F71" s="74"/>
      <c r="G71" s="73">
        <f t="shared" si="38"/>
        <v>0</v>
      </c>
      <c r="H71" s="25"/>
      <c r="I71" s="25"/>
      <c r="J71" s="25"/>
      <c r="K71" s="25"/>
      <c r="L71" s="257"/>
      <c r="M71" s="25"/>
      <c r="N71" s="25"/>
      <c r="O71" s="25"/>
      <c r="P71" s="25"/>
      <c r="Q71" s="25"/>
      <c r="R71" s="26">
        <f t="shared" si="39"/>
        <v>0</v>
      </c>
      <c r="S71" s="26">
        <f t="shared" si="43"/>
        <v>0</v>
      </c>
      <c r="T71" s="177"/>
      <c r="U71" s="206">
        <f t="shared" si="41"/>
        <v>0</v>
      </c>
      <c r="V71" s="164">
        <f t="shared" si="22"/>
        <v>0</v>
      </c>
      <c r="W71" s="164">
        <f t="shared" si="23"/>
        <v>0</v>
      </c>
      <c r="X71" s="164">
        <f t="shared" si="24"/>
        <v>0</v>
      </c>
      <c r="Y71" s="207">
        <f t="shared" si="42"/>
        <v>0</v>
      </c>
      <c r="Z71" s="165">
        <f t="shared" si="25"/>
        <v>0</v>
      </c>
      <c r="AA71" s="165">
        <f t="shared" si="26"/>
        <v>0</v>
      </c>
      <c r="AB71" s="165">
        <f t="shared" si="27"/>
        <v>0</v>
      </c>
      <c r="AC71" s="208">
        <f t="shared" si="28"/>
        <v>0</v>
      </c>
      <c r="AD71" s="166">
        <f t="shared" si="29"/>
        <v>0</v>
      </c>
      <c r="AE71" s="166">
        <f t="shared" si="30"/>
        <v>0</v>
      </c>
      <c r="AF71" s="166">
        <f t="shared" si="31"/>
        <v>0</v>
      </c>
      <c r="AG71" s="148">
        <f t="shared" si="32"/>
        <v>0</v>
      </c>
      <c r="AH71" s="148">
        <f t="shared" si="33"/>
        <v>0</v>
      </c>
      <c r="AI71" s="148">
        <f t="shared" si="34"/>
        <v>0</v>
      </c>
      <c r="AJ71" s="149">
        <f t="shared" si="35"/>
        <v>0</v>
      </c>
      <c r="AK71" s="149">
        <f t="shared" si="36"/>
        <v>0</v>
      </c>
      <c r="AL71" s="149">
        <f t="shared" si="37"/>
        <v>0</v>
      </c>
      <c r="AR71" s="229"/>
    </row>
    <row r="72" spans="1:44" x14ac:dyDescent="0.25">
      <c r="A72" s="296"/>
      <c r="B72" s="133"/>
      <c r="C72" s="87"/>
      <c r="D72" s="60"/>
      <c r="E72" s="60"/>
      <c r="F72" s="74"/>
      <c r="G72" s="73">
        <f t="shared" si="38"/>
        <v>0</v>
      </c>
      <c r="H72" s="25"/>
      <c r="I72" s="25"/>
      <c r="J72" s="25"/>
      <c r="K72" s="25"/>
      <c r="L72" s="257"/>
      <c r="M72" s="25"/>
      <c r="N72" s="25"/>
      <c r="O72" s="25"/>
      <c r="P72" s="25"/>
      <c r="Q72" s="25"/>
      <c r="R72" s="26">
        <f t="shared" si="39"/>
        <v>0</v>
      </c>
      <c r="S72" s="26">
        <f t="shared" si="43"/>
        <v>0</v>
      </c>
      <c r="T72" s="177"/>
      <c r="U72" s="206">
        <f t="shared" si="41"/>
        <v>0</v>
      </c>
      <c r="V72" s="164">
        <f t="shared" si="22"/>
        <v>0</v>
      </c>
      <c r="W72" s="164">
        <f t="shared" si="23"/>
        <v>0</v>
      </c>
      <c r="X72" s="164">
        <f t="shared" si="24"/>
        <v>0</v>
      </c>
      <c r="Y72" s="207">
        <f t="shared" si="42"/>
        <v>0</v>
      </c>
      <c r="Z72" s="165">
        <f t="shared" si="25"/>
        <v>0</v>
      </c>
      <c r="AA72" s="165">
        <f t="shared" si="26"/>
        <v>0</v>
      </c>
      <c r="AB72" s="165">
        <f t="shared" si="27"/>
        <v>0</v>
      </c>
      <c r="AC72" s="208">
        <f t="shared" si="28"/>
        <v>0</v>
      </c>
      <c r="AD72" s="166">
        <f t="shared" si="29"/>
        <v>0</v>
      </c>
      <c r="AE72" s="166">
        <f t="shared" si="30"/>
        <v>0</v>
      </c>
      <c r="AF72" s="166">
        <f t="shared" si="31"/>
        <v>0</v>
      </c>
      <c r="AG72" s="148">
        <f t="shared" si="32"/>
        <v>0</v>
      </c>
      <c r="AH72" s="148">
        <f t="shared" si="33"/>
        <v>0</v>
      </c>
      <c r="AI72" s="148">
        <f t="shared" si="34"/>
        <v>0</v>
      </c>
      <c r="AJ72" s="149">
        <f t="shared" si="35"/>
        <v>0</v>
      </c>
      <c r="AK72" s="149">
        <f t="shared" si="36"/>
        <v>0</v>
      </c>
      <c r="AL72" s="149">
        <f t="shared" si="37"/>
        <v>0</v>
      </c>
      <c r="AR72" s="229"/>
    </row>
    <row r="73" spans="1:44" x14ac:dyDescent="0.25">
      <c r="A73" s="296"/>
      <c r="B73" s="133"/>
      <c r="C73" s="87"/>
      <c r="D73" s="60"/>
      <c r="E73" s="60"/>
      <c r="F73" s="74"/>
      <c r="G73" s="73">
        <f t="shared" si="38"/>
        <v>0</v>
      </c>
      <c r="H73" s="25"/>
      <c r="I73" s="25"/>
      <c r="J73" s="25"/>
      <c r="K73" s="25"/>
      <c r="L73" s="257"/>
      <c r="M73" s="25"/>
      <c r="N73" s="25"/>
      <c r="O73" s="25"/>
      <c r="P73" s="25"/>
      <c r="Q73" s="25"/>
      <c r="R73" s="26">
        <f t="shared" si="39"/>
        <v>0</v>
      </c>
      <c r="S73" s="26">
        <f t="shared" si="43"/>
        <v>0</v>
      </c>
      <c r="T73" s="177"/>
      <c r="U73" s="206">
        <f t="shared" si="41"/>
        <v>0</v>
      </c>
      <c r="V73" s="164">
        <f t="shared" si="22"/>
        <v>0</v>
      </c>
      <c r="W73" s="164">
        <f t="shared" si="23"/>
        <v>0</v>
      </c>
      <c r="X73" s="164">
        <f t="shared" si="24"/>
        <v>0</v>
      </c>
      <c r="Y73" s="207">
        <f t="shared" si="42"/>
        <v>0</v>
      </c>
      <c r="Z73" s="165">
        <f t="shared" si="25"/>
        <v>0</v>
      </c>
      <c r="AA73" s="165">
        <f t="shared" si="26"/>
        <v>0</v>
      </c>
      <c r="AB73" s="165">
        <f t="shared" si="27"/>
        <v>0</v>
      </c>
      <c r="AC73" s="208">
        <f t="shared" si="28"/>
        <v>0</v>
      </c>
      <c r="AD73" s="166">
        <f t="shared" si="29"/>
        <v>0</v>
      </c>
      <c r="AE73" s="166">
        <f t="shared" si="30"/>
        <v>0</v>
      </c>
      <c r="AF73" s="166">
        <f t="shared" si="31"/>
        <v>0</v>
      </c>
      <c r="AG73" s="148">
        <f t="shared" si="32"/>
        <v>0</v>
      </c>
      <c r="AH73" s="148">
        <f t="shared" si="33"/>
        <v>0</v>
      </c>
      <c r="AI73" s="148">
        <f t="shared" si="34"/>
        <v>0</v>
      </c>
      <c r="AJ73" s="149">
        <f t="shared" si="35"/>
        <v>0</v>
      </c>
      <c r="AK73" s="149">
        <f t="shared" si="36"/>
        <v>0</v>
      </c>
      <c r="AL73" s="149">
        <f t="shared" si="37"/>
        <v>0</v>
      </c>
      <c r="AR73" s="229"/>
    </row>
    <row r="74" spans="1:44" x14ac:dyDescent="0.25">
      <c r="A74" s="296"/>
      <c r="B74" s="133"/>
      <c r="C74" s="87"/>
      <c r="D74" s="60"/>
      <c r="E74" s="60"/>
      <c r="F74" s="74"/>
      <c r="G74" s="73">
        <f t="shared" si="38"/>
        <v>0</v>
      </c>
      <c r="H74" s="25"/>
      <c r="I74" s="25"/>
      <c r="J74" s="25"/>
      <c r="K74" s="25"/>
      <c r="L74" s="257"/>
      <c r="M74" s="25"/>
      <c r="N74" s="25"/>
      <c r="O74" s="25"/>
      <c r="P74" s="25"/>
      <c r="Q74" s="25"/>
      <c r="R74" s="26">
        <f t="shared" si="39"/>
        <v>0</v>
      </c>
      <c r="S74" s="26">
        <f t="shared" si="43"/>
        <v>0</v>
      </c>
      <c r="T74" s="177"/>
      <c r="U74" s="206">
        <f t="shared" si="41"/>
        <v>0</v>
      </c>
      <c r="V74" s="164">
        <f t="shared" si="22"/>
        <v>0</v>
      </c>
      <c r="W74" s="164">
        <f t="shared" si="23"/>
        <v>0</v>
      </c>
      <c r="X74" s="164">
        <f t="shared" si="24"/>
        <v>0</v>
      </c>
      <c r="Y74" s="207">
        <f t="shared" si="42"/>
        <v>0</v>
      </c>
      <c r="Z74" s="165">
        <f t="shared" si="25"/>
        <v>0</v>
      </c>
      <c r="AA74" s="165">
        <f t="shared" si="26"/>
        <v>0</v>
      </c>
      <c r="AB74" s="165">
        <f t="shared" si="27"/>
        <v>0</v>
      </c>
      <c r="AC74" s="208">
        <f t="shared" si="28"/>
        <v>0</v>
      </c>
      <c r="AD74" s="166">
        <f t="shared" si="29"/>
        <v>0</v>
      </c>
      <c r="AE74" s="166">
        <f t="shared" si="30"/>
        <v>0</v>
      </c>
      <c r="AF74" s="166">
        <f t="shared" si="31"/>
        <v>0</v>
      </c>
      <c r="AG74" s="148">
        <f t="shared" si="32"/>
        <v>0</v>
      </c>
      <c r="AH74" s="148">
        <f t="shared" si="33"/>
        <v>0</v>
      </c>
      <c r="AI74" s="148">
        <f t="shared" si="34"/>
        <v>0</v>
      </c>
      <c r="AJ74" s="149">
        <f t="shared" si="35"/>
        <v>0</v>
      </c>
      <c r="AK74" s="149">
        <f t="shared" si="36"/>
        <v>0</v>
      </c>
      <c r="AL74" s="149">
        <f t="shared" si="37"/>
        <v>0</v>
      </c>
      <c r="AR74" s="229"/>
    </row>
    <row r="75" spans="1:44" x14ac:dyDescent="0.25">
      <c r="A75" s="296"/>
      <c r="B75" s="133"/>
      <c r="C75" s="87"/>
      <c r="D75" s="60"/>
      <c r="E75" s="60"/>
      <c r="F75" s="74"/>
      <c r="G75" s="73">
        <f t="shared" si="38"/>
        <v>0</v>
      </c>
      <c r="H75" s="25"/>
      <c r="I75" s="25"/>
      <c r="J75" s="25"/>
      <c r="K75" s="25"/>
      <c r="L75" s="257"/>
      <c r="M75" s="25"/>
      <c r="N75" s="25"/>
      <c r="O75" s="25"/>
      <c r="P75" s="25"/>
      <c r="Q75" s="25"/>
      <c r="R75" s="26">
        <f t="shared" si="39"/>
        <v>0</v>
      </c>
      <c r="S75" s="26">
        <f t="shared" si="43"/>
        <v>0</v>
      </c>
      <c r="T75" s="177"/>
      <c r="U75" s="206">
        <f t="shared" si="41"/>
        <v>0</v>
      </c>
      <c r="V75" s="164">
        <f t="shared" si="22"/>
        <v>0</v>
      </c>
      <c r="W75" s="164">
        <f t="shared" si="23"/>
        <v>0</v>
      </c>
      <c r="X75" s="164">
        <f t="shared" si="24"/>
        <v>0</v>
      </c>
      <c r="Y75" s="207">
        <f t="shared" si="42"/>
        <v>0</v>
      </c>
      <c r="Z75" s="165">
        <f t="shared" si="25"/>
        <v>0</v>
      </c>
      <c r="AA75" s="165">
        <f t="shared" si="26"/>
        <v>0</v>
      </c>
      <c r="AB75" s="165">
        <f t="shared" si="27"/>
        <v>0</v>
      </c>
      <c r="AC75" s="208">
        <f t="shared" si="28"/>
        <v>0</v>
      </c>
      <c r="AD75" s="166">
        <f t="shared" si="29"/>
        <v>0</v>
      </c>
      <c r="AE75" s="166">
        <f t="shared" si="30"/>
        <v>0</v>
      </c>
      <c r="AF75" s="166">
        <f t="shared" si="31"/>
        <v>0</v>
      </c>
      <c r="AG75" s="148">
        <f t="shared" si="32"/>
        <v>0</v>
      </c>
      <c r="AH75" s="148">
        <f t="shared" si="33"/>
        <v>0</v>
      </c>
      <c r="AI75" s="148">
        <f t="shared" si="34"/>
        <v>0</v>
      </c>
      <c r="AJ75" s="149">
        <f t="shared" si="35"/>
        <v>0</v>
      </c>
      <c r="AK75" s="149">
        <f t="shared" si="36"/>
        <v>0</v>
      </c>
      <c r="AL75" s="149">
        <f t="shared" si="37"/>
        <v>0</v>
      </c>
      <c r="AR75" s="229"/>
    </row>
    <row r="76" spans="1:44" x14ac:dyDescent="0.25">
      <c r="A76" s="296"/>
      <c r="B76" s="133"/>
      <c r="C76" s="87"/>
      <c r="D76" s="60"/>
      <c r="E76" s="60"/>
      <c r="F76" s="74"/>
      <c r="G76" s="73">
        <f t="shared" si="38"/>
        <v>0</v>
      </c>
      <c r="H76" s="25"/>
      <c r="I76" s="25"/>
      <c r="J76" s="25"/>
      <c r="K76" s="25"/>
      <c r="L76" s="257"/>
      <c r="M76" s="25"/>
      <c r="N76" s="25"/>
      <c r="O76" s="25"/>
      <c r="P76" s="25"/>
      <c r="Q76" s="25"/>
      <c r="R76" s="26">
        <f t="shared" si="39"/>
        <v>0</v>
      </c>
      <c r="S76" s="26">
        <f t="shared" si="43"/>
        <v>0</v>
      </c>
      <c r="T76" s="177"/>
      <c r="U76" s="206">
        <f t="shared" si="41"/>
        <v>0</v>
      </c>
      <c r="V76" s="164">
        <f t="shared" si="22"/>
        <v>0</v>
      </c>
      <c r="W76" s="164">
        <f t="shared" si="23"/>
        <v>0</v>
      </c>
      <c r="X76" s="164">
        <f t="shared" si="24"/>
        <v>0</v>
      </c>
      <c r="Y76" s="207">
        <f t="shared" si="42"/>
        <v>0</v>
      </c>
      <c r="Z76" s="165">
        <f t="shared" si="25"/>
        <v>0</v>
      </c>
      <c r="AA76" s="165">
        <f t="shared" si="26"/>
        <v>0</v>
      </c>
      <c r="AB76" s="165">
        <f t="shared" si="27"/>
        <v>0</v>
      </c>
      <c r="AC76" s="208">
        <f t="shared" si="28"/>
        <v>0</v>
      </c>
      <c r="AD76" s="166">
        <f t="shared" si="29"/>
        <v>0</v>
      </c>
      <c r="AE76" s="166">
        <f t="shared" si="30"/>
        <v>0</v>
      </c>
      <c r="AF76" s="166">
        <f t="shared" si="31"/>
        <v>0</v>
      </c>
      <c r="AG76" s="148">
        <f t="shared" si="32"/>
        <v>0</v>
      </c>
      <c r="AH76" s="148">
        <f t="shared" si="33"/>
        <v>0</v>
      </c>
      <c r="AI76" s="148">
        <f t="shared" si="34"/>
        <v>0</v>
      </c>
      <c r="AJ76" s="149">
        <f t="shared" si="35"/>
        <v>0</v>
      </c>
      <c r="AK76" s="149">
        <f t="shared" si="36"/>
        <v>0</v>
      </c>
      <c r="AL76" s="149">
        <f t="shared" si="37"/>
        <v>0</v>
      </c>
      <c r="AQ76" s="228"/>
      <c r="AR76" s="229"/>
    </row>
    <row r="77" spans="1:44" x14ac:dyDescent="0.25">
      <c r="A77" s="296"/>
      <c r="B77" s="133"/>
      <c r="C77" s="87"/>
      <c r="D77" s="60"/>
      <c r="E77" s="60"/>
      <c r="F77" s="74"/>
      <c r="G77" s="73">
        <f t="shared" si="38"/>
        <v>0</v>
      </c>
      <c r="H77" s="25"/>
      <c r="I77" s="25"/>
      <c r="J77" s="25"/>
      <c r="K77" s="25"/>
      <c r="L77" s="257"/>
      <c r="M77" s="25"/>
      <c r="N77" s="25"/>
      <c r="O77" s="25"/>
      <c r="P77" s="25"/>
      <c r="Q77" s="25"/>
      <c r="R77" s="26">
        <f t="shared" si="39"/>
        <v>0</v>
      </c>
      <c r="S77" s="26">
        <f t="shared" si="43"/>
        <v>0</v>
      </c>
      <c r="T77" s="177"/>
      <c r="U77" s="206">
        <f t="shared" si="41"/>
        <v>0</v>
      </c>
      <c r="V77" s="164">
        <f t="shared" si="22"/>
        <v>0</v>
      </c>
      <c r="W77" s="164">
        <f t="shared" si="23"/>
        <v>0</v>
      </c>
      <c r="X77" s="164">
        <f t="shared" si="24"/>
        <v>0</v>
      </c>
      <c r="Y77" s="207">
        <f t="shared" si="42"/>
        <v>0</v>
      </c>
      <c r="Z77" s="165">
        <f t="shared" si="25"/>
        <v>0</v>
      </c>
      <c r="AA77" s="165">
        <f t="shared" si="26"/>
        <v>0</v>
      </c>
      <c r="AB77" s="165">
        <f t="shared" si="27"/>
        <v>0</v>
      </c>
      <c r="AC77" s="208">
        <f t="shared" si="28"/>
        <v>0</v>
      </c>
      <c r="AD77" s="166">
        <f t="shared" si="29"/>
        <v>0</v>
      </c>
      <c r="AE77" s="166">
        <f t="shared" si="30"/>
        <v>0</v>
      </c>
      <c r="AF77" s="166">
        <f t="shared" si="31"/>
        <v>0</v>
      </c>
      <c r="AG77" s="148">
        <f t="shared" si="32"/>
        <v>0</v>
      </c>
      <c r="AH77" s="148">
        <f t="shared" si="33"/>
        <v>0</v>
      </c>
      <c r="AI77" s="148">
        <f t="shared" si="34"/>
        <v>0</v>
      </c>
      <c r="AJ77" s="149">
        <f t="shared" si="35"/>
        <v>0</v>
      </c>
      <c r="AK77" s="149">
        <f t="shared" si="36"/>
        <v>0</v>
      </c>
      <c r="AL77" s="149">
        <f t="shared" si="37"/>
        <v>0</v>
      </c>
      <c r="AR77" s="229"/>
    </row>
    <row r="78" spans="1:44" x14ac:dyDescent="0.25">
      <c r="A78" s="296"/>
      <c r="B78" s="133"/>
      <c r="C78" s="87"/>
      <c r="D78" s="60"/>
      <c r="E78" s="60"/>
      <c r="F78" s="74"/>
      <c r="G78" s="73">
        <f t="shared" si="38"/>
        <v>0</v>
      </c>
      <c r="H78" s="25"/>
      <c r="I78" s="25"/>
      <c r="J78" s="25"/>
      <c r="K78" s="25"/>
      <c r="L78" s="257"/>
      <c r="M78" s="25"/>
      <c r="N78" s="25"/>
      <c r="O78" s="25"/>
      <c r="P78" s="25"/>
      <c r="Q78" s="25"/>
      <c r="R78" s="26">
        <f t="shared" si="39"/>
        <v>0</v>
      </c>
      <c r="S78" s="26">
        <f t="shared" si="43"/>
        <v>0</v>
      </c>
      <c r="T78" s="177"/>
      <c r="U78" s="206">
        <f t="shared" si="41"/>
        <v>0</v>
      </c>
      <c r="V78" s="164">
        <f t="shared" si="22"/>
        <v>0</v>
      </c>
      <c r="W78" s="164">
        <f t="shared" si="23"/>
        <v>0</v>
      </c>
      <c r="X78" s="164">
        <f t="shared" si="24"/>
        <v>0</v>
      </c>
      <c r="Y78" s="207">
        <f t="shared" si="42"/>
        <v>0</v>
      </c>
      <c r="Z78" s="165">
        <f t="shared" si="25"/>
        <v>0</v>
      </c>
      <c r="AA78" s="165">
        <f t="shared" si="26"/>
        <v>0</v>
      </c>
      <c r="AB78" s="165">
        <f t="shared" si="27"/>
        <v>0</v>
      </c>
      <c r="AC78" s="208">
        <f t="shared" si="28"/>
        <v>0</v>
      </c>
      <c r="AD78" s="166">
        <f t="shared" si="29"/>
        <v>0</v>
      </c>
      <c r="AE78" s="166">
        <f t="shared" si="30"/>
        <v>0</v>
      </c>
      <c r="AF78" s="166">
        <f t="shared" si="31"/>
        <v>0</v>
      </c>
      <c r="AG78" s="148">
        <f t="shared" si="32"/>
        <v>0</v>
      </c>
      <c r="AH78" s="148">
        <f t="shared" si="33"/>
        <v>0</v>
      </c>
      <c r="AI78" s="148">
        <f t="shared" si="34"/>
        <v>0</v>
      </c>
      <c r="AJ78" s="149">
        <f t="shared" si="35"/>
        <v>0</v>
      </c>
      <c r="AK78" s="149">
        <f t="shared" si="36"/>
        <v>0</v>
      </c>
      <c r="AL78" s="149">
        <f t="shared" si="37"/>
        <v>0</v>
      </c>
      <c r="AR78" s="229"/>
    </row>
    <row r="79" spans="1:44" x14ac:dyDescent="0.25">
      <c r="A79" s="296"/>
      <c r="B79" s="133"/>
      <c r="C79" s="87"/>
      <c r="D79" s="60"/>
      <c r="E79" s="60"/>
      <c r="F79" s="74"/>
      <c r="G79" s="73">
        <f t="shared" si="38"/>
        <v>0</v>
      </c>
      <c r="H79" s="25"/>
      <c r="I79" s="25"/>
      <c r="J79" s="25"/>
      <c r="K79" s="25"/>
      <c r="L79" s="257"/>
      <c r="M79" s="25"/>
      <c r="N79" s="25"/>
      <c r="O79" s="25"/>
      <c r="P79" s="25"/>
      <c r="Q79" s="25"/>
      <c r="R79" s="26">
        <f t="shared" si="39"/>
        <v>0</v>
      </c>
      <c r="S79" s="26">
        <f t="shared" si="43"/>
        <v>0</v>
      </c>
      <c r="T79" s="177"/>
      <c r="U79" s="206">
        <f t="shared" si="41"/>
        <v>0</v>
      </c>
      <c r="V79" s="164">
        <f t="shared" si="22"/>
        <v>0</v>
      </c>
      <c r="W79" s="164">
        <f t="shared" si="23"/>
        <v>0</v>
      </c>
      <c r="X79" s="164">
        <f t="shared" si="24"/>
        <v>0</v>
      </c>
      <c r="Y79" s="207">
        <f t="shared" si="42"/>
        <v>0</v>
      </c>
      <c r="Z79" s="165">
        <f t="shared" si="25"/>
        <v>0</v>
      </c>
      <c r="AA79" s="165">
        <f t="shared" si="26"/>
        <v>0</v>
      </c>
      <c r="AB79" s="165">
        <f t="shared" si="27"/>
        <v>0</v>
      </c>
      <c r="AC79" s="208">
        <f t="shared" si="28"/>
        <v>0</v>
      </c>
      <c r="AD79" s="166">
        <f t="shared" si="29"/>
        <v>0</v>
      </c>
      <c r="AE79" s="166">
        <f t="shared" si="30"/>
        <v>0</v>
      </c>
      <c r="AF79" s="166">
        <f t="shared" si="31"/>
        <v>0</v>
      </c>
      <c r="AG79" s="148">
        <f t="shared" si="32"/>
        <v>0</v>
      </c>
      <c r="AH79" s="148">
        <f t="shared" si="33"/>
        <v>0</v>
      </c>
      <c r="AI79" s="148">
        <f t="shared" si="34"/>
        <v>0</v>
      </c>
      <c r="AJ79" s="149">
        <f t="shared" si="35"/>
        <v>0</v>
      </c>
      <c r="AK79" s="149">
        <f t="shared" si="36"/>
        <v>0</v>
      </c>
      <c r="AL79" s="149">
        <f t="shared" si="37"/>
        <v>0</v>
      </c>
      <c r="AR79" s="229"/>
    </row>
    <row r="80" spans="1:44" x14ac:dyDescent="0.25">
      <c r="A80" s="296"/>
      <c r="B80" s="133"/>
      <c r="C80" s="87"/>
      <c r="D80" s="60"/>
      <c r="E80" s="60"/>
      <c r="F80" s="74"/>
      <c r="G80" s="73">
        <f t="shared" si="38"/>
        <v>0</v>
      </c>
      <c r="H80" s="25"/>
      <c r="I80" s="25"/>
      <c r="J80" s="25"/>
      <c r="K80" s="25"/>
      <c r="L80" s="257"/>
      <c r="M80" s="25"/>
      <c r="N80" s="25"/>
      <c r="O80" s="25"/>
      <c r="P80" s="25"/>
      <c r="Q80" s="25"/>
      <c r="R80" s="26">
        <f t="shared" si="39"/>
        <v>0</v>
      </c>
      <c r="S80" s="26">
        <f t="shared" si="43"/>
        <v>0</v>
      </c>
      <c r="T80" s="177"/>
      <c r="U80" s="206">
        <f t="shared" si="41"/>
        <v>0</v>
      </c>
      <c r="V80" s="164">
        <f t="shared" si="22"/>
        <v>0</v>
      </c>
      <c r="W80" s="164">
        <f t="shared" si="23"/>
        <v>0</v>
      </c>
      <c r="X80" s="164">
        <f t="shared" si="24"/>
        <v>0</v>
      </c>
      <c r="Y80" s="207">
        <f t="shared" si="42"/>
        <v>0</v>
      </c>
      <c r="Z80" s="165">
        <f t="shared" si="25"/>
        <v>0</v>
      </c>
      <c r="AA80" s="165">
        <f t="shared" si="26"/>
        <v>0</v>
      </c>
      <c r="AB80" s="165">
        <f t="shared" si="27"/>
        <v>0</v>
      </c>
      <c r="AC80" s="208">
        <f t="shared" si="28"/>
        <v>0</v>
      </c>
      <c r="AD80" s="166">
        <f t="shared" si="29"/>
        <v>0</v>
      </c>
      <c r="AE80" s="166">
        <f t="shared" si="30"/>
        <v>0</v>
      </c>
      <c r="AF80" s="166">
        <f t="shared" si="31"/>
        <v>0</v>
      </c>
      <c r="AG80" s="148">
        <f t="shared" si="32"/>
        <v>0</v>
      </c>
      <c r="AH80" s="148">
        <f t="shared" si="33"/>
        <v>0</v>
      </c>
      <c r="AI80" s="148">
        <f t="shared" si="34"/>
        <v>0</v>
      </c>
      <c r="AJ80" s="149">
        <f t="shared" si="35"/>
        <v>0</v>
      </c>
      <c r="AK80" s="149">
        <f t="shared" si="36"/>
        <v>0</v>
      </c>
      <c r="AL80" s="149">
        <f t="shared" si="37"/>
        <v>0</v>
      </c>
      <c r="AR80" s="229"/>
    </row>
    <row r="81" spans="1:44" x14ac:dyDescent="0.25">
      <c r="A81" s="296"/>
      <c r="B81" s="133"/>
      <c r="C81" s="87"/>
      <c r="D81" s="60"/>
      <c r="E81" s="60"/>
      <c r="F81" s="74"/>
      <c r="G81" s="73">
        <f t="shared" si="38"/>
        <v>0</v>
      </c>
      <c r="H81" s="25"/>
      <c r="I81" s="25"/>
      <c r="J81" s="25"/>
      <c r="K81" s="25"/>
      <c r="L81" s="257"/>
      <c r="M81" s="25"/>
      <c r="N81" s="25"/>
      <c r="O81" s="25"/>
      <c r="P81" s="25"/>
      <c r="Q81" s="25"/>
      <c r="R81" s="26">
        <f t="shared" si="39"/>
        <v>0</v>
      </c>
      <c r="S81" s="26">
        <f t="shared" si="43"/>
        <v>0</v>
      </c>
      <c r="T81" s="177"/>
      <c r="U81" s="206">
        <f t="shared" si="41"/>
        <v>0</v>
      </c>
      <c r="V81" s="164">
        <f t="shared" si="22"/>
        <v>0</v>
      </c>
      <c r="W81" s="164">
        <f t="shared" si="23"/>
        <v>0</v>
      </c>
      <c r="X81" s="164">
        <f t="shared" si="24"/>
        <v>0</v>
      </c>
      <c r="Y81" s="207">
        <f t="shared" si="42"/>
        <v>0</v>
      </c>
      <c r="Z81" s="165">
        <f t="shared" si="25"/>
        <v>0</v>
      </c>
      <c r="AA81" s="165">
        <f t="shared" si="26"/>
        <v>0</v>
      </c>
      <c r="AB81" s="165">
        <f t="shared" si="27"/>
        <v>0</v>
      </c>
      <c r="AC81" s="208">
        <f t="shared" si="28"/>
        <v>0</v>
      </c>
      <c r="AD81" s="166">
        <f t="shared" si="29"/>
        <v>0</v>
      </c>
      <c r="AE81" s="166">
        <f t="shared" si="30"/>
        <v>0</v>
      </c>
      <c r="AF81" s="166">
        <f t="shared" si="31"/>
        <v>0</v>
      </c>
      <c r="AG81" s="148">
        <f t="shared" si="32"/>
        <v>0</v>
      </c>
      <c r="AH81" s="148">
        <f t="shared" si="33"/>
        <v>0</v>
      </c>
      <c r="AI81" s="148">
        <f t="shared" si="34"/>
        <v>0</v>
      </c>
      <c r="AJ81" s="149">
        <f t="shared" si="35"/>
        <v>0</v>
      </c>
      <c r="AK81" s="149">
        <f t="shared" si="36"/>
        <v>0</v>
      </c>
      <c r="AL81" s="149">
        <f t="shared" si="37"/>
        <v>0</v>
      </c>
      <c r="AR81" s="229"/>
    </row>
    <row r="82" spans="1:44" x14ac:dyDescent="0.25">
      <c r="A82" s="296"/>
      <c r="B82" s="133"/>
      <c r="C82" s="87"/>
      <c r="D82" s="60"/>
      <c r="E82" s="60"/>
      <c r="F82" s="74"/>
      <c r="G82" s="73">
        <f t="shared" si="38"/>
        <v>0</v>
      </c>
      <c r="H82" s="25"/>
      <c r="I82" s="25"/>
      <c r="J82" s="25"/>
      <c r="K82" s="25"/>
      <c r="L82" s="257"/>
      <c r="M82" s="25"/>
      <c r="N82" s="25"/>
      <c r="O82" s="25"/>
      <c r="P82" s="25"/>
      <c r="Q82" s="25"/>
      <c r="R82" s="26">
        <f t="shared" si="39"/>
        <v>0</v>
      </c>
      <c r="S82" s="26">
        <f t="shared" si="43"/>
        <v>0</v>
      </c>
      <c r="T82" s="177"/>
      <c r="U82" s="206">
        <f t="shared" si="41"/>
        <v>0</v>
      </c>
      <c r="V82" s="164">
        <f t="shared" si="22"/>
        <v>0</v>
      </c>
      <c r="W82" s="164">
        <f t="shared" si="23"/>
        <v>0</v>
      </c>
      <c r="X82" s="164">
        <f t="shared" si="24"/>
        <v>0</v>
      </c>
      <c r="Y82" s="207">
        <f t="shared" si="42"/>
        <v>0</v>
      </c>
      <c r="Z82" s="165">
        <f t="shared" si="25"/>
        <v>0</v>
      </c>
      <c r="AA82" s="165">
        <f t="shared" si="26"/>
        <v>0</v>
      </c>
      <c r="AB82" s="165">
        <f t="shared" si="27"/>
        <v>0</v>
      </c>
      <c r="AC82" s="208">
        <f t="shared" si="28"/>
        <v>0</v>
      </c>
      <c r="AD82" s="166">
        <f t="shared" si="29"/>
        <v>0</v>
      </c>
      <c r="AE82" s="166">
        <f t="shared" si="30"/>
        <v>0</v>
      </c>
      <c r="AF82" s="166">
        <f t="shared" si="31"/>
        <v>0</v>
      </c>
      <c r="AG82" s="148">
        <f t="shared" si="32"/>
        <v>0</v>
      </c>
      <c r="AH82" s="148">
        <f t="shared" si="33"/>
        <v>0</v>
      </c>
      <c r="AI82" s="148">
        <f t="shared" si="34"/>
        <v>0</v>
      </c>
      <c r="AJ82" s="149">
        <f t="shared" si="35"/>
        <v>0</v>
      </c>
      <c r="AK82" s="149">
        <f t="shared" si="36"/>
        <v>0</v>
      </c>
      <c r="AL82" s="149">
        <f t="shared" si="37"/>
        <v>0</v>
      </c>
      <c r="AR82" s="229"/>
    </row>
    <row r="83" spans="1:44" x14ac:dyDescent="0.25">
      <c r="A83" s="296"/>
      <c r="B83" s="133"/>
      <c r="C83" s="87"/>
      <c r="D83" s="60"/>
      <c r="E83" s="60"/>
      <c r="F83" s="74"/>
      <c r="G83" s="73">
        <f t="shared" si="38"/>
        <v>0</v>
      </c>
      <c r="H83" s="25"/>
      <c r="I83" s="25"/>
      <c r="J83" s="25"/>
      <c r="K83" s="25"/>
      <c r="L83" s="257"/>
      <c r="M83" s="25"/>
      <c r="N83" s="25"/>
      <c r="O83" s="25"/>
      <c r="P83" s="25"/>
      <c r="Q83" s="25"/>
      <c r="R83" s="26">
        <f t="shared" si="39"/>
        <v>0</v>
      </c>
      <c r="S83" s="26">
        <f t="shared" si="43"/>
        <v>0</v>
      </c>
      <c r="T83" s="177"/>
      <c r="U83" s="206">
        <f t="shared" si="41"/>
        <v>0</v>
      </c>
      <c r="V83" s="164">
        <f t="shared" si="22"/>
        <v>0</v>
      </c>
      <c r="W83" s="164">
        <f t="shared" si="23"/>
        <v>0</v>
      </c>
      <c r="X83" s="164">
        <f t="shared" si="24"/>
        <v>0</v>
      </c>
      <c r="Y83" s="207">
        <f t="shared" si="42"/>
        <v>0</v>
      </c>
      <c r="Z83" s="165">
        <f t="shared" si="25"/>
        <v>0</v>
      </c>
      <c r="AA83" s="165">
        <f t="shared" si="26"/>
        <v>0</v>
      </c>
      <c r="AB83" s="165">
        <f t="shared" si="27"/>
        <v>0</v>
      </c>
      <c r="AC83" s="208">
        <f t="shared" si="28"/>
        <v>0</v>
      </c>
      <c r="AD83" s="166">
        <f t="shared" si="29"/>
        <v>0</v>
      </c>
      <c r="AE83" s="166">
        <f t="shared" si="30"/>
        <v>0</v>
      </c>
      <c r="AF83" s="166">
        <f t="shared" si="31"/>
        <v>0</v>
      </c>
      <c r="AG83" s="148">
        <f t="shared" si="32"/>
        <v>0</v>
      </c>
      <c r="AH83" s="148">
        <f t="shared" si="33"/>
        <v>0</v>
      </c>
      <c r="AI83" s="148">
        <f t="shared" si="34"/>
        <v>0</v>
      </c>
      <c r="AJ83" s="149">
        <f t="shared" si="35"/>
        <v>0</v>
      </c>
      <c r="AK83" s="149">
        <f t="shared" si="36"/>
        <v>0</v>
      </c>
      <c r="AL83" s="149">
        <f t="shared" si="37"/>
        <v>0</v>
      </c>
      <c r="AR83" s="229"/>
    </row>
    <row r="84" spans="1:44" x14ac:dyDescent="0.25">
      <c r="A84" s="296"/>
      <c r="B84" s="133"/>
      <c r="C84" s="87"/>
      <c r="D84" s="60"/>
      <c r="E84" s="60"/>
      <c r="F84" s="74"/>
      <c r="G84" s="73">
        <f t="shared" si="38"/>
        <v>0</v>
      </c>
      <c r="H84" s="25"/>
      <c r="I84" s="25"/>
      <c r="J84" s="25"/>
      <c r="K84" s="25"/>
      <c r="L84" s="257"/>
      <c r="M84" s="25"/>
      <c r="N84" s="25"/>
      <c r="O84" s="25"/>
      <c r="P84" s="25"/>
      <c r="Q84" s="25"/>
      <c r="R84" s="26">
        <f t="shared" si="39"/>
        <v>0</v>
      </c>
      <c r="S84" s="26">
        <f t="shared" si="43"/>
        <v>0</v>
      </c>
      <c r="T84" s="177"/>
      <c r="U84" s="206">
        <f t="shared" si="41"/>
        <v>0</v>
      </c>
      <c r="V84" s="164">
        <f t="shared" si="22"/>
        <v>0</v>
      </c>
      <c r="W84" s="164">
        <f t="shared" si="23"/>
        <v>0</v>
      </c>
      <c r="X84" s="164">
        <f t="shared" si="24"/>
        <v>0</v>
      </c>
      <c r="Y84" s="207">
        <f t="shared" si="42"/>
        <v>0</v>
      </c>
      <c r="Z84" s="165">
        <f t="shared" si="25"/>
        <v>0</v>
      </c>
      <c r="AA84" s="165">
        <f t="shared" si="26"/>
        <v>0</v>
      </c>
      <c r="AB84" s="165">
        <f t="shared" si="27"/>
        <v>0</v>
      </c>
      <c r="AC84" s="208">
        <f t="shared" si="28"/>
        <v>0</v>
      </c>
      <c r="AD84" s="166">
        <f t="shared" si="29"/>
        <v>0</v>
      </c>
      <c r="AE84" s="166">
        <f t="shared" si="30"/>
        <v>0</v>
      </c>
      <c r="AF84" s="166">
        <f t="shared" si="31"/>
        <v>0</v>
      </c>
      <c r="AG84" s="148">
        <f t="shared" si="32"/>
        <v>0</v>
      </c>
      <c r="AH84" s="148">
        <f t="shared" si="33"/>
        <v>0</v>
      </c>
      <c r="AI84" s="148">
        <f t="shared" si="34"/>
        <v>0</v>
      </c>
      <c r="AJ84" s="149">
        <f t="shared" si="35"/>
        <v>0</v>
      </c>
      <c r="AK84" s="149">
        <f t="shared" si="36"/>
        <v>0</v>
      </c>
      <c r="AL84" s="149">
        <f t="shared" si="37"/>
        <v>0</v>
      </c>
      <c r="AR84" s="229"/>
    </row>
    <row r="85" spans="1:44" x14ac:dyDescent="0.25">
      <c r="A85" s="296"/>
      <c r="B85" s="133"/>
      <c r="C85" s="87"/>
      <c r="D85" s="60"/>
      <c r="E85" s="60"/>
      <c r="F85" s="74"/>
      <c r="G85" s="73">
        <f t="shared" si="38"/>
        <v>0</v>
      </c>
      <c r="H85" s="25"/>
      <c r="I85" s="25"/>
      <c r="J85" s="25"/>
      <c r="K85" s="25"/>
      <c r="L85" s="257"/>
      <c r="M85" s="25"/>
      <c r="N85" s="25"/>
      <c r="O85" s="25"/>
      <c r="P85" s="25"/>
      <c r="Q85" s="25"/>
      <c r="R85" s="26">
        <f t="shared" si="39"/>
        <v>0</v>
      </c>
      <c r="S85" s="26">
        <f t="shared" si="43"/>
        <v>0</v>
      </c>
      <c r="T85" s="177"/>
      <c r="U85" s="206">
        <f t="shared" si="41"/>
        <v>0</v>
      </c>
      <c r="V85" s="164">
        <f t="shared" si="22"/>
        <v>0</v>
      </c>
      <c r="W85" s="164">
        <f t="shared" si="23"/>
        <v>0</v>
      </c>
      <c r="X85" s="164">
        <f t="shared" si="24"/>
        <v>0</v>
      </c>
      <c r="Y85" s="207">
        <f t="shared" si="42"/>
        <v>0</v>
      </c>
      <c r="Z85" s="165">
        <f t="shared" si="25"/>
        <v>0</v>
      </c>
      <c r="AA85" s="165">
        <f t="shared" si="26"/>
        <v>0</v>
      </c>
      <c r="AB85" s="165">
        <f t="shared" si="27"/>
        <v>0</v>
      </c>
      <c r="AC85" s="208">
        <f t="shared" si="28"/>
        <v>0</v>
      </c>
      <c r="AD85" s="166">
        <f t="shared" si="29"/>
        <v>0</v>
      </c>
      <c r="AE85" s="166">
        <f t="shared" si="30"/>
        <v>0</v>
      </c>
      <c r="AF85" s="166">
        <f t="shared" si="31"/>
        <v>0</v>
      </c>
      <c r="AG85" s="148">
        <f t="shared" si="32"/>
        <v>0</v>
      </c>
      <c r="AH85" s="148">
        <f t="shared" si="33"/>
        <v>0</v>
      </c>
      <c r="AI85" s="148">
        <f t="shared" si="34"/>
        <v>0</v>
      </c>
      <c r="AJ85" s="149">
        <f t="shared" si="35"/>
        <v>0</v>
      </c>
      <c r="AK85" s="149">
        <f t="shared" si="36"/>
        <v>0</v>
      </c>
      <c r="AL85" s="149">
        <f t="shared" si="37"/>
        <v>0</v>
      </c>
      <c r="AR85" s="229"/>
    </row>
    <row r="86" spans="1:44" x14ac:dyDescent="0.25">
      <c r="A86" s="296"/>
      <c r="B86" s="133"/>
      <c r="C86" s="87"/>
      <c r="D86" s="60"/>
      <c r="E86" s="60"/>
      <c r="F86" s="74"/>
      <c r="G86" s="73">
        <f t="shared" si="38"/>
        <v>0</v>
      </c>
      <c r="H86" s="25"/>
      <c r="I86" s="25"/>
      <c r="J86" s="25"/>
      <c r="K86" s="25"/>
      <c r="L86" s="257"/>
      <c r="M86" s="25"/>
      <c r="N86" s="25"/>
      <c r="O86" s="25"/>
      <c r="P86" s="25"/>
      <c r="Q86" s="25"/>
      <c r="R86" s="26">
        <f t="shared" si="39"/>
        <v>0</v>
      </c>
      <c r="S86" s="26">
        <f t="shared" si="43"/>
        <v>0</v>
      </c>
      <c r="T86" s="177"/>
      <c r="U86" s="206">
        <f t="shared" si="41"/>
        <v>0</v>
      </c>
      <c r="V86" s="164">
        <f t="shared" si="22"/>
        <v>0</v>
      </c>
      <c r="W86" s="164">
        <f t="shared" si="23"/>
        <v>0</v>
      </c>
      <c r="X86" s="164">
        <f t="shared" si="24"/>
        <v>0</v>
      </c>
      <c r="Y86" s="207">
        <f t="shared" si="42"/>
        <v>0</v>
      </c>
      <c r="Z86" s="165">
        <f t="shared" si="25"/>
        <v>0</v>
      </c>
      <c r="AA86" s="165">
        <f t="shared" si="26"/>
        <v>0</v>
      </c>
      <c r="AB86" s="165">
        <f t="shared" si="27"/>
        <v>0</v>
      </c>
      <c r="AC86" s="208">
        <f t="shared" si="28"/>
        <v>0</v>
      </c>
      <c r="AD86" s="166">
        <f t="shared" si="29"/>
        <v>0</v>
      </c>
      <c r="AE86" s="166">
        <f t="shared" si="30"/>
        <v>0</v>
      </c>
      <c r="AF86" s="166">
        <f t="shared" si="31"/>
        <v>0</v>
      </c>
      <c r="AG86" s="148">
        <f t="shared" si="32"/>
        <v>0</v>
      </c>
      <c r="AH86" s="148">
        <f t="shared" si="33"/>
        <v>0</v>
      </c>
      <c r="AI86" s="148">
        <f t="shared" si="34"/>
        <v>0</v>
      </c>
      <c r="AJ86" s="149">
        <f t="shared" si="35"/>
        <v>0</v>
      </c>
      <c r="AK86" s="149">
        <f t="shared" si="36"/>
        <v>0</v>
      </c>
      <c r="AL86" s="149">
        <f t="shared" si="37"/>
        <v>0</v>
      </c>
      <c r="AR86" s="229"/>
    </row>
    <row r="87" spans="1:44" x14ac:dyDescent="0.25">
      <c r="A87" s="296"/>
      <c r="B87" s="133"/>
      <c r="C87" s="87"/>
      <c r="D87" s="60"/>
      <c r="E87" s="60"/>
      <c r="F87" s="74"/>
      <c r="G87" s="73">
        <f t="shared" si="38"/>
        <v>0</v>
      </c>
      <c r="H87" s="25"/>
      <c r="I87" s="25"/>
      <c r="J87" s="25"/>
      <c r="K87" s="25"/>
      <c r="L87" s="257"/>
      <c r="M87" s="25"/>
      <c r="N87" s="25"/>
      <c r="O87" s="25"/>
      <c r="P87" s="25"/>
      <c r="Q87" s="25"/>
      <c r="R87" s="26">
        <f t="shared" si="39"/>
        <v>0</v>
      </c>
      <c r="S87" s="26">
        <f t="shared" si="43"/>
        <v>0</v>
      </c>
      <c r="T87" s="177"/>
      <c r="U87" s="206">
        <f t="shared" si="41"/>
        <v>0</v>
      </c>
      <c r="V87" s="164">
        <f t="shared" si="22"/>
        <v>0</v>
      </c>
      <c r="W87" s="164">
        <f t="shared" si="23"/>
        <v>0</v>
      </c>
      <c r="X87" s="164">
        <f t="shared" si="24"/>
        <v>0</v>
      </c>
      <c r="Y87" s="207">
        <f t="shared" si="42"/>
        <v>0</v>
      </c>
      <c r="Z87" s="165">
        <f t="shared" si="25"/>
        <v>0</v>
      </c>
      <c r="AA87" s="165">
        <f t="shared" si="26"/>
        <v>0</v>
      </c>
      <c r="AB87" s="165">
        <f t="shared" si="27"/>
        <v>0</v>
      </c>
      <c r="AC87" s="208">
        <f t="shared" si="28"/>
        <v>0</v>
      </c>
      <c r="AD87" s="166">
        <f t="shared" si="29"/>
        <v>0</v>
      </c>
      <c r="AE87" s="166">
        <f t="shared" si="30"/>
        <v>0</v>
      </c>
      <c r="AF87" s="166">
        <f t="shared" si="31"/>
        <v>0</v>
      </c>
      <c r="AG87" s="148">
        <f t="shared" si="32"/>
        <v>0</v>
      </c>
      <c r="AH87" s="148">
        <f t="shared" si="33"/>
        <v>0</v>
      </c>
      <c r="AI87" s="148">
        <f t="shared" si="34"/>
        <v>0</v>
      </c>
      <c r="AJ87" s="149">
        <f t="shared" si="35"/>
        <v>0</v>
      </c>
      <c r="AK87" s="149">
        <f t="shared" si="36"/>
        <v>0</v>
      </c>
      <c r="AL87" s="149">
        <f t="shared" si="37"/>
        <v>0</v>
      </c>
      <c r="AR87" s="229"/>
    </row>
    <row r="88" spans="1:44" x14ac:dyDescent="0.25">
      <c r="A88" s="296"/>
      <c r="B88" s="133"/>
      <c r="C88" s="87"/>
      <c r="D88" s="60"/>
      <c r="E88" s="60"/>
      <c r="F88" s="74"/>
      <c r="G88" s="73">
        <f t="shared" si="38"/>
        <v>0</v>
      </c>
      <c r="H88" s="25"/>
      <c r="I88" s="25"/>
      <c r="J88" s="25"/>
      <c r="K88" s="25"/>
      <c r="L88" s="257"/>
      <c r="M88" s="25"/>
      <c r="N88" s="25"/>
      <c r="O88" s="25"/>
      <c r="P88" s="25"/>
      <c r="Q88" s="25"/>
      <c r="R88" s="26">
        <f t="shared" si="39"/>
        <v>0</v>
      </c>
      <c r="S88" s="26">
        <f t="shared" si="43"/>
        <v>0</v>
      </c>
      <c r="T88" s="177"/>
      <c r="U88" s="206">
        <f t="shared" si="41"/>
        <v>0</v>
      </c>
      <c r="V88" s="164">
        <f t="shared" si="22"/>
        <v>0</v>
      </c>
      <c r="W88" s="164">
        <f t="shared" si="23"/>
        <v>0</v>
      </c>
      <c r="X88" s="164">
        <f t="shared" si="24"/>
        <v>0</v>
      </c>
      <c r="Y88" s="207">
        <f t="shared" si="42"/>
        <v>0</v>
      </c>
      <c r="Z88" s="165">
        <f t="shared" si="25"/>
        <v>0</v>
      </c>
      <c r="AA88" s="165">
        <f t="shared" si="26"/>
        <v>0</v>
      </c>
      <c r="AB88" s="165">
        <f t="shared" si="27"/>
        <v>0</v>
      </c>
      <c r="AC88" s="208">
        <f t="shared" si="28"/>
        <v>0</v>
      </c>
      <c r="AD88" s="166">
        <f t="shared" si="29"/>
        <v>0</v>
      </c>
      <c r="AE88" s="166">
        <f t="shared" si="30"/>
        <v>0</v>
      </c>
      <c r="AF88" s="166">
        <f t="shared" si="31"/>
        <v>0</v>
      </c>
      <c r="AG88" s="148">
        <f t="shared" si="32"/>
        <v>0</v>
      </c>
      <c r="AH88" s="148">
        <f t="shared" si="33"/>
        <v>0</v>
      </c>
      <c r="AI88" s="148">
        <f t="shared" si="34"/>
        <v>0</v>
      </c>
      <c r="AJ88" s="149">
        <f t="shared" si="35"/>
        <v>0</v>
      </c>
      <c r="AK88" s="149">
        <f t="shared" si="36"/>
        <v>0</v>
      </c>
      <c r="AL88" s="149">
        <f t="shared" si="37"/>
        <v>0</v>
      </c>
      <c r="AR88" s="229"/>
    </row>
    <row r="89" spans="1:44" x14ac:dyDescent="0.25">
      <c r="A89" s="296"/>
      <c r="B89" s="133"/>
      <c r="C89" s="87"/>
      <c r="D89" s="60"/>
      <c r="E89" s="60"/>
      <c r="F89" s="74"/>
      <c r="G89" s="73">
        <f t="shared" si="38"/>
        <v>0</v>
      </c>
      <c r="H89" s="25"/>
      <c r="I89" s="25"/>
      <c r="J89" s="25"/>
      <c r="K89" s="25"/>
      <c r="L89" s="257"/>
      <c r="M89" s="25"/>
      <c r="N89" s="25"/>
      <c r="O89" s="25"/>
      <c r="P89" s="25"/>
      <c r="Q89" s="25"/>
      <c r="R89" s="26">
        <f t="shared" si="39"/>
        <v>0</v>
      </c>
      <c r="S89" s="26">
        <f t="shared" si="43"/>
        <v>0</v>
      </c>
      <c r="T89" s="177"/>
      <c r="U89" s="206">
        <f t="shared" si="41"/>
        <v>0</v>
      </c>
      <c r="V89" s="164">
        <f t="shared" si="22"/>
        <v>0</v>
      </c>
      <c r="W89" s="164">
        <f t="shared" si="23"/>
        <v>0</v>
      </c>
      <c r="X89" s="164">
        <f t="shared" si="24"/>
        <v>0</v>
      </c>
      <c r="Y89" s="207">
        <f t="shared" si="42"/>
        <v>0</v>
      </c>
      <c r="Z89" s="165">
        <f t="shared" si="25"/>
        <v>0</v>
      </c>
      <c r="AA89" s="165">
        <f t="shared" si="26"/>
        <v>0</v>
      </c>
      <c r="AB89" s="165">
        <f t="shared" si="27"/>
        <v>0</v>
      </c>
      <c r="AC89" s="208">
        <f t="shared" si="28"/>
        <v>0</v>
      </c>
      <c r="AD89" s="166">
        <f t="shared" si="29"/>
        <v>0</v>
      </c>
      <c r="AE89" s="166">
        <f t="shared" si="30"/>
        <v>0</v>
      </c>
      <c r="AF89" s="166">
        <f t="shared" si="31"/>
        <v>0</v>
      </c>
      <c r="AG89" s="148">
        <f t="shared" si="32"/>
        <v>0</v>
      </c>
      <c r="AH89" s="148">
        <f t="shared" si="33"/>
        <v>0</v>
      </c>
      <c r="AI89" s="148">
        <f t="shared" si="34"/>
        <v>0</v>
      </c>
      <c r="AJ89" s="149">
        <f t="shared" si="35"/>
        <v>0</v>
      </c>
      <c r="AK89" s="149">
        <f t="shared" si="36"/>
        <v>0</v>
      </c>
      <c r="AL89" s="149">
        <f t="shared" si="37"/>
        <v>0</v>
      </c>
      <c r="AR89" s="229"/>
    </row>
    <row r="90" spans="1:44" x14ac:dyDescent="0.25">
      <c r="A90" s="296"/>
      <c r="B90" s="133"/>
      <c r="C90" s="87"/>
      <c r="D90" s="60"/>
      <c r="E90" s="60"/>
      <c r="F90" s="74"/>
      <c r="G90" s="73">
        <f t="shared" si="38"/>
        <v>0</v>
      </c>
      <c r="H90" s="25"/>
      <c r="I90" s="25"/>
      <c r="J90" s="25"/>
      <c r="K90" s="25"/>
      <c r="L90" s="257"/>
      <c r="M90" s="25"/>
      <c r="N90" s="25"/>
      <c r="O90" s="25"/>
      <c r="P90" s="25"/>
      <c r="Q90" s="25"/>
      <c r="R90" s="26">
        <f t="shared" si="39"/>
        <v>0</v>
      </c>
      <c r="S90" s="26">
        <f t="shared" si="43"/>
        <v>0</v>
      </c>
      <c r="T90" s="177"/>
      <c r="U90" s="206">
        <f t="shared" si="41"/>
        <v>0</v>
      </c>
      <c r="V90" s="164">
        <f t="shared" si="22"/>
        <v>0</v>
      </c>
      <c r="W90" s="164">
        <f t="shared" si="23"/>
        <v>0</v>
      </c>
      <c r="X90" s="164">
        <f t="shared" si="24"/>
        <v>0</v>
      </c>
      <c r="Y90" s="207">
        <f t="shared" si="42"/>
        <v>0</v>
      </c>
      <c r="Z90" s="165">
        <f t="shared" si="25"/>
        <v>0</v>
      </c>
      <c r="AA90" s="165">
        <f t="shared" si="26"/>
        <v>0</v>
      </c>
      <c r="AB90" s="165">
        <f t="shared" si="27"/>
        <v>0</v>
      </c>
      <c r="AC90" s="208">
        <f t="shared" si="28"/>
        <v>0</v>
      </c>
      <c r="AD90" s="166">
        <f t="shared" si="29"/>
        <v>0</v>
      </c>
      <c r="AE90" s="166">
        <f t="shared" si="30"/>
        <v>0</v>
      </c>
      <c r="AF90" s="166">
        <f t="shared" si="31"/>
        <v>0</v>
      </c>
      <c r="AG90" s="148">
        <f t="shared" si="32"/>
        <v>0</v>
      </c>
      <c r="AH90" s="148">
        <f t="shared" si="33"/>
        <v>0</v>
      </c>
      <c r="AI90" s="148">
        <f t="shared" si="34"/>
        <v>0</v>
      </c>
      <c r="AJ90" s="149">
        <f t="shared" si="35"/>
        <v>0</v>
      </c>
      <c r="AK90" s="149">
        <f t="shared" si="36"/>
        <v>0</v>
      </c>
      <c r="AL90" s="149">
        <f t="shared" si="37"/>
        <v>0</v>
      </c>
      <c r="AR90" s="229"/>
    </row>
    <row r="91" spans="1:44" x14ac:dyDescent="0.25">
      <c r="A91" s="296"/>
      <c r="B91" s="133"/>
      <c r="C91" s="87"/>
      <c r="D91" s="60"/>
      <c r="E91" s="60"/>
      <c r="F91" s="74"/>
      <c r="G91" s="73">
        <f t="shared" si="38"/>
        <v>0</v>
      </c>
      <c r="H91" s="25"/>
      <c r="I91" s="25"/>
      <c r="J91" s="25"/>
      <c r="K91" s="25"/>
      <c r="L91" s="257"/>
      <c r="M91" s="25"/>
      <c r="N91" s="25"/>
      <c r="O91" s="25"/>
      <c r="P91" s="25"/>
      <c r="Q91" s="25"/>
      <c r="R91" s="26">
        <f t="shared" si="39"/>
        <v>0</v>
      </c>
      <c r="S91" s="26">
        <f t="shared" si="43"/>
        <v>0</v>
      </c>
      <c r="T91" s="177"/>
      <c r="U91" s="206">
        <f t="shared" si="41"/>
        <v>0</v>
      </c>
      <c r="V91" s="164">
        <f t="shared" si="22"/>
        <v>0</v>
      </c>
      <c r="W91" s="164">
        <f t="shared" si="23"/>
        <v>0</v>
      </c>
      <c r="X91" s="164">
        <f t="shared" si="24"/>
        <v>0</v>
      </c>
      <c r="Y91" s="207">
        <f t="shared" si="42"/>
        <v>0</v>
      </c>
      <c r="Z91" s="165">
        <f t="shared" si="25"/>
        <v>0</v>
      </c>
      <c r="AA91" s="165">
        <f t="shared" si="26"/>
        <v>0</v>
      </c>
      <c r="AB91" s="165">
        <f t="shared" si="27"/>
        <v>0</v>
      </c>
      <c r="AC91" s="208">
        <f t="shared" si="28"/>
        <v>0</v>
      </c>
      <c r="AD91" s="166">
        <f t="shared" si="29"/>
        <v>0</v>
      </c>
      <c r="AE91" s="166">
        <f t="shared" si="30"/>
        <v>0</v>
      </c>
      <c r="AF91" s="166">
        <f t="shared" si="31"/>
        <v>0</v>
      </c>
      <c r="AG91" s="148">
        <f t="shared" si="32"/>
        <v>0</v>
      </c>
      <c r="AH91" s="148">
        <f t="shared" si="33"/>
        <v>0</v>
      </c>
      <c r="AI91" s="148">
        <f t="shared" si="34"/>
        <v>0</v>
      </c>
      <c r="AJ91" s="149">
        <f t="shared" si="35"/>
        <v>0</v>
      </c>
      <c r="AK91" s="149">
        <f t="shared" si="36"/>
        <v>0</v>
      </c>
      <c r="AL91" s="149">
        <f t="shared" si="37"/>
        <v>0</v>
      </c>
      <c r="AR91" s="229"/>
    </row>
    <row r="92" spans="1:44" x14ac:dyDescent="0.25">
      <c r="A92" s="296"/>
      <c r="B92" s="133"/>
      <c r="C92" s="87"/>
      <c r="D92" s="60"/>
      <c r="E92" s="60"/>
      <c r="F92" s="74"/>
      <c r="G92" s="73">
        <f t="shared" si="38"/>
        <v>0</v>
      </c>
      <c r="H92" s="25"/>
      <c r="I92" s="25"/>
      <c r="J92" s="25"/>
      <c r="K92" s="25"/>
      <c r="L92" s="257"/>
      <c r="M92" s="25"/>
      <c r="N92" s="25"/>
      <c r="O92" s="25"/>
      <c r="P92" s="25"/>
      <c r="Q92" s="25"/>
      <c r="R92" s="26">
        <f t="shared" si="39"/>
        <v>0</v>
      </c>
      <c r="S92" s="26">
        <f t="shared" si="43"/>
        <v>0</v>
      </c>
      <c r="T92" s="177"/>
      <c r="U92" s="206">
        <f t="shared" si="41"/>
        <v>0</v>
      </c>
      <c r="V92" s="164">
        <f t="shared" si="22"/>
        <v>0</v>
      </c>
      <c r="W92" s="164">
        <f t="shared" si="23"/>
        <v>0</v>
      </c>
      <c r="X92" s="164">
        <f t="shared" si="24"/>
        <v>0</v>
      </c>
      <c r="Y92" s="207">
        <f t="shared" si="42"/>
        <v>0</v>
      </c>
      <c r="Z92" s="165">
        <f t="shared" si="25"/>
        <v>0</v>
      </c>
      <c r="AA92" s="165">
        <f t="shared" si="26"/>
        <v>0</v>
      </c>
      <c r="AB92" s="165">
        <f t="shared" si="27"/>
        <v>0</v>
      </c>
      <c r="AC92" s="208">
        <f t="shared" si="28"/>
        <v>0</v>
      </c>
      <c r="AD92" s="166">
        <f t="shared" si="29"/>
        <v>0</v>
      </c>
      <c r="AE92" s="166">
        <f t="shared" si="30"/>
        <v>0</v>
      </c>
      <c r="AF92" s="166">
        <f t="shared" si="31"/>
        <v>0</v>
      </c>
      <c r="AG92" s="148">
        <f t="shared" si="32"/>
        <v>0</v>
      </c>
      <c r="AH92" s="148">
        <f t="shared" si="33"/>
        <v>0</v>
      </c>
      <c r="AI92" s="148">
        <f t="shared" si="34"/>
        <v>0</v>
      </c>
      <c r="AJ92" s="149">
        <f t="shared" si="35"/>
        <v>0</v>
      </c>
      <c r="AK92" s="149">
        <f t="shared" si="36"/>
        <v>0</v>
      </c>
      <c r="AL92" s="149">
        <f t="shared" si="37"/>
        <v>0</v>
      </c>
      <c r="AR92" s="229"/>
    </row>
    <row r="93" spans="1:44" x14ac:dyDescent="0.25">
      <c r="A93" s="296"/>
      <c r="B93" s="133"/>
      <c r="C93" s="87"/>
      <c r="D93" s="60"/>
      <c r="E93" s="60"/>
      <c r="F93" s="74"/>
      <c r="G93" s="73">
        <f t="shared" si="38"/>
        <v>0</v>
      </c>
      <c r="H93" s="25"/>
      <c r="I93" s="25"/>
      <c r="J93" s="25"/>
      <c r="K93" s="25"/>
      <c r="L93" s="257"/>
      <c r="M93" s="25"/>
      <c r="N93" s="25"/>
      <c r="O93" s="25"/>
      <c r="P93" s="25"/>
      <c r="Q93" s="25"/>
      <c r="R93" s="26">
        <f t="shared" si="39"/>
        <v>0</v>
      </c>
      <c r="S93" s="26">
        <f t="shared" si="43"/>
        <v>0</v>
      </c>
      <c r="T93" s="177"/>
      <c r="U93" s="206">
        <f t="shared" si="41"/>
        <v>0</v>
      </c>
      <c r="V93" s="164">
        <f t="shared" si="22"/>
        <v>0</v>
      </c>
      <c r="W93" s="164">
        <f t="shared" si="23"/>
        <v>0</v>
      </c>
      <c r="X93" s="164">
        <f t="shared" si="24"/>
        <v>0</v>
      </c>
      <c r="Y93" s="207">
        <f t="shared" si="42"/>
        <v>0</v>
      </c>
      <c r="Z93" s="165">
        <f t="shared" si="25"/>
        <v>0</v>
      </c>
      <c r="AA93" s="165">
        <f t="shared" si="26"/>
        <v>0</v>
      </c>
      <c r="AB93" s="165">
        <f t="shared" si="27"/>
        <v>0</v>
      </c>
      <c r="AC93" s="208">
        <f t="shared" si="28"/>
        <v>0</v>
      </c>
      <c r="AD93" s="166">
        <f t="shared" si="29"/>
        <v>0</v>
      </c>
      <c r="AE93" s="166">
        <f t="shared" si="30"/>
        <v>0</v>
      </c>
      <c r="AF93" s="166">
        <f t="shared" si="31"/>
        <v>0</v>
      </c>
      <c r="AG93" s="148">
        <f t="shared" si="32"/>
        <v>0</v>
      </c>
      <c r="AH93" s="148">
        <f t="shared" si="33"/>
        <v>0</v>
      </c>
      <c r="AI93" s="148">
        <f t="shared" si="34"/>
        <v>0</v>
      </c>
      <c r="AJ93" s="149">
        <f t="shared" si="35"/>
        <v>0</v>
      </c>
      <c r="AK93" s="149">
        <f t="shared" si="36"/>
        <v>0</v>
      </c>
      <c r="AL93" s="149">
        <f t="shared" si="37"/>
        <v>0</v>
      </c>
      <c r="AR93" s="229"/>
    </row>
    <row r="94" spans="1:44" x14ac:dyDescent="0.25">
      <c r="A94" s="296"/>
      <c r="B94" s="133"/>
      <c r="C94" s="87"/>
      <c r="D94" s="60"/>
      <c r="E94" s="60"/>
      <c r="F94" s="74"/>
      <c r="G94" s="73">
        <f t="shared" si="38"/>
        <v>0</v>
      </c>
      <c r="H94" s="25"/>
      <c r="I94" s="25"/>
      <c r="J94" s="25"/>
      <c r="K94" s="25"/>
      <c r="L94" s="257"/>
      <c r="M94" s="25"/>
      <c r="N94" s="25"/>
      <c r="O94" s="25"/>
      <c r="P94" s="25"/>
      <c r="Q94" s="25"/>
      <c r="R94" s="26">
        <f t="shared" si="39"/>
        <v>0</v>
      </c>
      <c r="S94" s="26">
        <f t="shared" si="43"/>
        <v>0</v>
      </c>
      <c r="T94" s="177"/>
      <c r="U94" s="206">
        <f t="shared" si="41"/>
        <v>0</v>
      </c>
      <c r="V94" s="164">
        <f t="shared" si="22"/>
        <v>0</v>
      </c>
      <c r="W94" s="164">
        <f t="shared" si="23"/>
        <v>0</v>
      </c>
      <c r="X94" s="164">
        <f t="shared" si="24"/>
        <v>0</v>
      </c>
      <c r="Y94" s="207">
        <f t="shared" si="42"/>
        <v>0</v>
      </c>
      <c r="Z94" s="165">
        <f t="shared" si="25"/>
        <v>0</v>
      </c>
      <c r="AA94" s="165">
        <f t="shared" si="26"/>
        <v>0</v>
      </c>
      <c r="AB94" s="165">
        <f t="shared" si="27"/>
        <v>0</v>
      </c>
      <c r="AC94" s="208">
        <f t="shared" si="28"/>
        <v>0</v>
      </c>
      <c r="AD94" s="166">
        <f t="shared" si="29"/>
        <v>0</v>
      </c>
      <c r="AE94" s="166">
        <f t="shared" si="30"/>
        <v>0</v>
      </c>
      <c r="AF94" s="166">
        <f t="shared" si="31"/>
        <v>0</v>
      </c>
      <c r="AG94" s="148">
        <f t="shared" si="32"/>
        <v>0</v>
      </c>
      <c r="AH94" s="148">
        <f t="shared" si="33"/>
        <v>0</v>
      </c>
      <c r="AI94" s="148">
        <f t="shared" si="34"/>
        <v>0</v>
      </c>
      <c r="AJ94" s="149">
        <f t="shared" si="35"/>
        <v>0</v>
      </c>
      <c r="AK94" s="149">
        <f t="shared" si="36"/>
        <v>0</v>
      </c>
      <c r="AL94" s="149">
        <f t="shared" si="37"/>
        <v>0</v>
      </c>
      <c r="AR94" s="229"/>
    </row>
    <row r="95" spans="1:44" x14ac:dyDescent="0.25">
      <c r="A95" s="296"/>
      <c r="B95" s="133"/>
      <c r="C95" s="87"/>
      <c r="D95" s="60"/>
      <c r="E95" s="60"/>
      <c r="F95" s="74"/>
      <c r="G95" s="73">
        <f t="shared" si="38"/>
        <v>0</v>
      </c>
      <c r="H95" s="25"/>
      <c r="I95" s="25"/>
      <c r="J95" s="25"/>
      <c r="K95" s="25"/>
      <c r="L95" s="257"/>
      <c r="M95" s="25"/>
      <c r="N95" s="25"/>
      <c r="O95" s="25"/>
      <c r="P95" s="25"/>
      <c r="Q95" s="25"/>
      <c r="R95" s="26">
        <f t="shared" si="39"/>
        <v>0</v>
      </c>
      <c r="S95" s="26">
        <f t="shared" si="43"/>
        <v>0</v>
      </c>
      <c r="T95" s="177"/>
      <c r="U95" s="206">
        <f t="shared" si="41"/>
        <v>0</v>
      </c>
      <c r="V95" s="164">
        <f t="shared" si="22"/>
        <v>0</v>
      </c>
      <c r="W95" s="164">
        <f t="shared" si="23"/>
        <v>0</v>
      </c>
      <c r="X95" s="164">
        <f t="shared" si="24"/>
        <v>0</v>
      </c>
      <c r="Y95" s="207">
        <f t="shared" si="42"/>
        <v>0</v>
      </c>
      <c r="Z95" s="165">
        <f t="shared" si="25"/>
        <v>0</v>
      </c>
      <c r="AA95" s="165">
        <f t="shared" si="26"/>
        <v>0</v>
      </c>
      <c r="AB95" s="165">
        <f t="shared" si="27"/>
        <v>0</v>
      </c>
      <c r="AC95" s="208">
        <f t="shared" si="28"/>
        <v>0</v>
      </c>
      <c r="AD95" s="166">
        <f t="shared" si="29"/>
        <v>0</v>
      </c>
      <c r="AE95" s="166">
        <f t="shared" si="30"/>
        <v>0</v>
      </c>
      <c r="AF95" s="166">
        <f t="shared" si="31"/>
        <v>0</v>
      </c>
      <c r="AG95" s="148">
        <f t="shared" si="32"/>
        <v>0</v>
      </c>
      <c r="AH95" s="148">
        <f t="shared" si="33"/>
        <v>0</v>
      </c>
      <c r="AI95" s="148">
        <f t="shared" si="34"/>
        <v>0</v>
      </c>
      <c r="AJ95" s="149">
        <f t="shared" si="35"/>
        <v>0</v>
      </c>
      <c r="AK95" s="149">
        <f t="shared" si="36"/>
        <v>0</v>
      </c>
      <c r="AL95" s="149">
        <f t="shared" si="37"/>
        <v>0</v>
      </c>
      <c r="AR95" s="229"/>
    </row>
    <row r="96" spans="1:44" x14ac:dyDescent="0.25">
      <c r="A96" s="296"/>
      <c r="B96" s="133"/>
      <c r="C96" s="87"/>
      <c r="D96" s="60"/>
      <c r="E96" s="60"/>
      <c r="F96" s="74"/>
      <c r="G96" s="73">
        <f t="shared" si="38"/>
        <v>0</v>
      </c>
      <c r="H96" s="25"/>
      <c r="I96" s="25"/>
      <c r="J96" s="25"/>
      <c r="K96" s="25"/>
      <c r="L96" s="257"/>
      <c r="M96" s="25"/>
      <c r="N96" s="25"/>
      <c r="O96" s="25"/>
      <c r="P96" s="25"/>
      <c r="Q96" s="25"/>
      <c r="R96" s="26">
        <f t="shared" si="39"/>
        <v>0</v>
      </c>
      <c r="S96" s="26">
        <f t="shared" si="43"/>
        <v>0</v>
      </c>
      <c r="T96" s="177"/>
      <c r="U96" s="206">
        <f t="shared" si="41"/>
        <v>0</v>
      </c>
      <c r="V96" s="164">
        <f t="shared" si="22"/>
        <v>0</v>
      </c>
      <c r="W96" s="164">
        <f t="shared" si="23"/>
        <v>0</v>
      </c>
      <c r="X96" s="164">
        <f t="shared" si="24"/>
        <v>0</v>
      </c>
      <c r="Y96" s="207">
        <f t="shared" si="42"/>
        <v>0</v>
      </c>
      <c r="Z96" s="165">
        <f t="shared" si="25"/>
        <v>0</v>
      </c>
      <c r="AA96" s="165">
        <f t="shared" si="26"/>
        <v>0</v>
      </c>
      <c r="AB96" s="165">
        <f t="shared" si="27"/>
        <v>0</v>
      </c>
      <c r="AC96" s="208">
        <f t="shared" si="28"/>
        <v>0</v>
      </c>
      <c r="AD96" s="166">
        <f t="shared" si="29"/>
        <v>0</v>
      </c>
      <c r="AE96" s="166">
        <f t="shared" si="30"/>
        <v>0</v>
      </c>
      <c r="AF96" s="166">
        <f t="shared" si="31"/>
        <v>0</v>
      </c>
      <c r="AG96" s="148">
        <f t="shared" si="32"/>
        <v>0</v>
      </c>
      <c r="AH96" s="148">
        <f t="shared" si="33"/>
        <v>0</v>
      </c>
      <c r="AI96" s="148">
        <f t="shared" si="34"/>
        <v>0</v>
      </c>
      <c r="AJ96" s="149">
        <f t="shared" si="35"/>
        <v>0</v>
      </c>
      <c r="AK96" s="149">
        <f t="shared" si="36"/>
        <v>0</v>
      </c>
      <c r="AL96" s="149">
        <f t="shared" si="37"/>
        <v>0</v>
      </c>
      <c r="AR96" s="229"/>
    </row>
    <row r="97" spans="1:44" x14ac:dyDescent="0.25">
      <c r="A97" s="296"/>
      <c r="B97" s="133"/>
      <c r="C97" s="87"/>
      <c r="D97" s="60"/>
      <c r="E97" s="60"/>
      <c r="F97" s="74"/>
      <c r="G97" s="73">
        <f t="shared" si="38"/>
        <v>0</v>
      </c>
      <c r="H97" s="25"/>
      <c r="I97" s="25"/>
      <c r="J97" s="25"/>
      <c r="K97" s="25"/>
      <c r="L97" s="257"/>
      <c r="M97" s="25"/>
      <c r="N97" s="25"/>
      <c r="O97" s="25"/>
      <c r="P97" s="25"/>
      <c r="Q97" s="25"/>
      <c r="R97" s="26">
        <f t="shared" si="39"/>
        <v>0</v>
      </c>
      <c r="S97" s="26">
        <f t="shared" si="43"/>
        <v>0</v>
      </c>
      <c r="T97" s="177"/>
      <c r="U97" s="206">
        <f t="shared" si="41"/>
        <v>0</v>
      </c>
      <c r="V97" s="164">
        <f t="shared" si="22"/>
        <v>0</v>
      </c>
      <c r="W97" s="164">
        <f t="shared" si="23"/>
        <v>0</v>
      </c>
      <c r="X97" s="164">
        <f t="shared" si="24"/>
        <v>0</v>
      </c>
      <c r="Y97" s="207">
        <f t="shared" si="42"/>
        <v>0</v>
      </c>
      <c r="Z97" s="165">
        <f t="shared" si="25"/>
        <v>0</v>
      </c>
      <c r="AA97" s="165">
        <f t="shared" si="26"/>
        <v>0</v>
      </c>
      <c r="AB97" s="165">
        <f t="shared" si="27"/>
        <v>0</v>
      </c>
      <c r="AC97" s="208">
        <f t="shared" si="28"/>
        <v>0</v>
      </c>
      <c r="AD97" s="166">
        <f t="shared" si="29"/>
        <v>0</v>
      </c>
      <c r="AE97" s="166">
        <f t="shared" si="30"/>
        <v>0</v>
      </c>
      <c r="AF97" s="166">
        <f t="shared" si="31"/>
        <v>0</v>
      </c>
      <c r="AG97" s="148">
        <f t="shared" si="32"/>
        <v>0</v>
      </c>
      <c r="AH97" s="148">
        <f t="shared" si="33"/>
        <v>0</v>
      </c>
      <c r="AI97" s="148">
        <f t="shared" si="34"/>
        <v>0</v>
      </c>
      <c r="AJ97" s="149">
        <f t="shared" si="35"/>
        <v>0</v>
      </c>
      <c r="AK97" s="149">
        <f t="shared" si="36"/>
        <v>0</v>
      </c>
      <c r="AL97" s="149">
        <f t="shared" si="37"/>
        <v>0</v>
      </c>
      <c r="AR97" s="229"/>
    </row>
    <row r="98" spans="1:44" x14ac:dyDescent="0.25">
      <c r="A98" s="296"/>
      <c r="B98" s="133"/>
      <c r="C98" s="87"/>
      <c r="D98" s="60"/>
      <c r="E98" s="60"/>
      <c r="F98" s="74"/>
      <c r="G98" s="73">
        <f t="shared" si="38"/>
        <v>0</v>
      </c>
      <c r="H98" s="25"/>
      <c r="I98" s="25"/>
      <c r="J98" s="25"/>
      <c r="K98" s="25"/>
      <c r="L98" s="257"/>
      <c r="M98" s="25"/>
      <c r="N98" s="25"/>
      <c r="O98" s="25"/>
      <c r="P98" s="25"/>
      <c r="Q98" s="25"/>
      <c r="R98" s="26">
        <f t="shared" si="39"/>
        <v>0</v>
      </c>
      <c r="S98" s="26">
        <f t="shared" si="43"/>
        <v>0</v>
      </c>
      <c r="T98" s="177"/>
      <c r="U98" s="206">
        <f t="shared" si="41"/>
        <v>0</v>
      </c>
      <c r="V98" s="164">
        <f t="shared" si="22"/>
        <v>0</v>
      </c>
      <c r="W98" s="164">
        <f t="shared" si="23"/>
        <v>0</v>
      </c>
      <c r="X98" s="164">
        <f t="shared" si="24"/>
        <v>0</v>
      </c>
      <c r="Y98" s="207">
        <f t="shared" si="42"/>
        <v>0</v>
      </c>
      <c r="Z98" s="165">
        <f t="shared" si="25"/>
        <v>0</v>
      </c>
      <c r="AA98" s="165">
        <f t="shared" si="26"/>
        <v>0</v>
      </c>
      <c r="AB98" s="165">
        <f t="shared" si="27"/>
        <v>0</v>
      </c>
      <c r="AC98" s="208">
        <f t="shared" si="28"/>
        <v>0</v>
      </c>
      <c r="AD98" s="166">
        <f t="shared" si="29"/>
        <v>0</v>
      </c>
      <c r="AE98" s="166">
        <f t="shared" si="30"/>
        <v>0</v>
      </c>
      <c r="AF98" s="166">
        <f t="shared" si="31"/>
        <v>0</v>
      </c>
      <c r="AG98" s="148">
        <f t="shared" si="32"/>
        <v>0</v>
      </c>
      <c r="AH98" s="148">
        <f t="shared" si="33"/>
        <v>0</v>
      </c>
      <c r="AI98" s="148">
        <f t="shared" si="34"/>
        <v>0</v>
      </c>
      <c r="AJ98" s="149">
        <f t="shared" si="35"/>
        <v>0</v>
      </c>
      <c r="AK98" s="149">
        <f t="shared" si="36"/>
        <v>0</v>
      </c>
      <c r="AL98" s="149">
        <f t="shared" si="37"/>
        <v>0</v>
      </c>
      <c r="AR98" s="229"/>
    </row>
    <row r="99" spans="1:44" x14ac:dyDescent="0.25">
      <c r="A99" s="296"/>
      <c r="B99" s="133"/>
      <c r="C99" s="87"/>
      <c r="D99" s="60"/>
      <c r="E99" s="60"/>
      <c r="F99" s="74"/>
      <c r="G99" s="73">
        <f t="shared" si="38"/>
        <v>0</v>
      </c>
      <c r="H99" s="25"/>
      <c r="I99" s="25"/>
      <c r="J99" s="25"/>
      <c r="K99" s="25"/>
      <c r="L99" s="257"/>
      <c r="M99" s="25"/>
      <c r="N99" s="25"/>
      <c r="O99" s="25"/>
      <c r="P99" s="25"/>
      <c r="Q99" s="25"/>
      <c r="R99" s="26">
        <f t="shared" si="39"/>
        <v>0</v>
      </c>
      <c r="S99" s="26">
        <f t="shared" si="43"/>
        <v>0</v>
      </c>
      <c r="T99" s="177"/>
      <c r="U99" s="206">
        <f t="shared" si="41"/>
        <v>0</v>
      </c>
      <c r="V99" s="164">
        <f t="shared" si="22"/>
        <v>0</v>
      </c>
      <c r="W99" s="164">
        <f t="shared" si="23"/>
        <v>0</v>
      </c>
      <c r="X99" s="164">
        <f t="shared" si="24"/>
        <v>0</v>
      </c>
      <c r="Y99" s="207">
        <f t="shared" si="42"/>
        <v>0</v>
      </c>
      <c r="Z99" s="165">
        <f t="shared" si="25"/>
        <v>0</v>
      </c>
      <c r="AA99" s="165">
        <f t="shared" si="26"/>
        <v>0</v>
      </c>
      <c r="AB99" s="165">
        <f t="shared" si="27"/>
        <v>0</v>
      </c>
      <c r="AC99" s="208">
        <f t="shared" si="28"/>
        <v>0</v>
      </c>
      <c r="AD99" s="166">
        <f t="shared" si="29"/>
        <v>0</v>
      </c>
      <c r="AE99" s="166">
        <f t="shared" si="30"/>
        <v>0</v>
      </c>
      <c r="AF99" s="166">
        <f t="shared" si="31"/>
        <v>0</v>
      </c>
      <c r="AG99" s="148">
        <f t="shared" si="32"/>
        <v>0</v>
      </c>
      <c r="AH99" s="148">
        <f t="shared" si="33"/>
        <v>0</v>
      </c>
      <c r="AI99" s="148">
        <f t="shared" si="34"/>
        <v>0</v>
      </c>
      <c r="AJ99" s="149">
        <f t="shared" si="35"/>
        <v>0</v>
      </c>
      <c r="AK99" s="149">
        <f t="shared" si="36"/>
        <v>0</v>
      </c>
      <c r="AL99" s="149">
        <f t="shared" si="37"/>
        <v>0</v>
      </c>
      <c r="AR99" s="229"/>
    </row>
    <row r="100" spans="1:44" x14ac:dyDescent="0.25">
      <c r="A100" s="296"/>
      <c r="B100" s="133"/>
      <c r="C100" s="87"/>
      <c r="D100" s="60"/>
      <c r="E100" s="60"/>
      <c r="F100" s="74"/>
      <c r="G100" s="73">
        <f t="shared" si="38"/>
        <v>0</v>
      </c>
      <c r="H100" s="25"/>
      <c r="I100" s="25"/>
      <c r="J100" s="25"/>
      <c r="K100" s="25"/>
      <c r="L100" s="257"/>
      <c r="M100" s="25"/>
      <c r="N100" s="25"/>
      <c r="O100" s="25"/>
      <c r="P100" s="25"/>
      <c r="Q100" s="25"/>
      <c r="R100" s="26">
        <f t="shared" si="39"/>
        <v>0</v>
      </c>
      <c r="S100" s="26">
        <f t="shared" si="43"/>
        <v>0</v>
      </c>
      <c r="T100" s="177"/>
      <c r="U100" s="206">
        <f t="shared" si="41"/>
        <v>0</v>
      </c>
      <c r="V100" s="164">
        <f t="shared" si="22"/>
        <v>0</v>
      </c>
      <c r="W100" s="164">
        <f t="shared" si="23"/>
        <v>0</v>
      </c>
      <c r="X100" s="164">
        <f t="shared" si="24"/>
        <v>0</v>
      </c>
      <c r="Y100" s="207">
        <f t="shared" si="42"/>
        <v>0</v>
      </c>
      <c r="Z100" s="165">
        <f t="shared" si="25"/>
        <v>0</v>
      </c>
      <c r="AA100" s="165">
        <f t="shared" si="26"/>
        <v>0</v>
      </c>
      <c r="AB100" s="165">
        <f t="shared" si="27"/>
        <v>0</v>
      </c>
      <c r="AC100" s="208">
        <f t="shared" si="28"/>
        <v>0</v>
      </c>
      <c r="AD100" s="166">
        <f t="shared" si="29"/>
        <v>0</v>
      </c>
      <c r="AE100" s="166">
        <f t="shared" si="30"/>
        <v>0</v>
      </c>
      <c r="AF100" s="166">
        <f t="shared" si="31"/>
        <v>0</v>
      </c>
      <c r="AG100" s="148">
        <f t="shared" si="32"/>
        <v>0</v>
      </c>
      <c r="AH100" s="148">
        <f t="shared" si="33"/>
        <v>0</v>
      </c>
      <c r="AI100" s="148">
        <f t="shared" si="34"/>
        <v>0</v>
      </c>
      <c r="AJ100" s="149">
        <f t="shared" si="35"/>
        <v>0</v>
      </c>
      <c r="AK100" s="149">
        <f t="shared" si="36"/>
        <v>0</v>
      </c>
      <c r="AL100" s="149">
        <f t="shared" si="37"/>
        <v>0</v>
      </c>
      <c r="AR100" s="229"/>
    </row>
    <row r="101" spans="1:44" x14ac:dyDescent="0.25">
      <c r="A101" s="296"/>
      <c r="B101" s="133"/>
      <c r="C101" s="87"/>
      <c r="D101" s="60"/>
      <c r="E101" s="60"/>
      <c r="F101" s="74"/>
      <c r="G101" s="73">
        <f t="shared" si="38"/>
        <v>0</v>
      </c>
      <c r="H101" s="25"/>
      <c r="I101" s="25"/>
      <c r="J101" s="25"/>
      <c r="K101" s="25"/>
      <c r="L101" s="257"/>
      <c r="M101" s="25"/>
      <c r="N101" s="25"/>
      <c r="O101" s="25"/>
      <c r="P101" s="25"/>
      <c r="Q101" s="25"/>
      <c r="R101" s="26">
        <f t="shared" si="39"/>
        <v>0</v>
      </c>
      <c r="S101" s="26">
        <f t="shared" si="43"/>
        <v>0</v>
      </c>
      <c r="T101" s="177"/>
      <c r="U101" s="206">
        <f t="shared" si="41"/>
        <v>0</v>
      </c>
      <c r="V101" s="164">
        <f t="shared" si="22"/>
        <v>0</v>
      </c>
      <c r="W101" s="164">
        <f t="shared" si="23"/>
        <v>0</v>
      </c>
      <c r="X101" s="164">
        <f t="shared" si="24"/>
        <v>0</v>
      </c>
      <c r="Y101" s="207">
        <f t="shared" si="42"/>
        <v>0</v>
      </c>
      <c r="Z101" s="165">
        <f t="shared" si="25"/>
        <v>0</v>
      </c>
      <c r="AA101" s="165">
        <f t="shared" si="26"/>
        <v>0</v>
      </c>
      <c r="AB101" s="165">
        <f t="shared" si="27"/>
        <v>0</v>
      </c>
      <c r="AC101" s="208">
        <f t="shared" si="28"/>
        <v>0</v>
      </c>
      <c r="AD101" s="166">
        <f t="shared" si="29"/>
        <v>0</v>
      </c>
      <c r="AE101" s="166">
        <f t="shared" si="30"/>
        <v>0</v>
      </c>
      <c r="AF101" s="166">
        <f t="shared" si="31"/>
        <v>0</v>
      </c>
      <c r="AG101" s="148">
        <f t="shared" si="32"/>
        <v>0</v>
      </c>
      <c r="AH101" s="148">
        <f t="shared" si="33"/>
        <v>0</v>
      </c>
      <c r="AI101" s="148">
        <f t="shared" si="34"/>
        <v>0</v>
      </c>
      <c r="AJ101" s="149">
        <f t="shared" si="35"/>
        <v>0</v>
      </c>
      <c r="AK101" s="149">
        <f t="shared" si="36"/>
        <v>0</v>
      </c>
      <c r="AL101" s="149">
        <f t="shared" si="37"/>
        <v>0</v>
      </c>
      <c r="AR101" s="229"/>
    </row>
    <row r="102" spans="1:44" x14ac:dyDescent="0.25">
      <c r="A102" s="296"/>
      <c r="B102" s="133"/>
      <c r="C102" s="87"/>
      <c r="D102" s="60"/>
      <c r="E102" s="60"/>
      <c r="F102" s="74"/>
      <c r="G102" s="73">
        <f t="shared" si="38"/>
        <v>0</v>
      </c>
      <c r="H102" s="25"/>
      <c r="I102" s="25"/>
      <c r="J102" s="25"/>
      <c r="K102" s="25"/>
      <c r="L102" s="257"/>
      <c r="M102" s="25"/>
      <c r="N102" s="25"/>
      <c r="O102" s="25"/>
      <c r="P102" s="25"/>
      <c r="Q102" s="25"/>
      <c r="R102" s="26">
        <f t="shared" si="39"/>
        <v>0</v>
      </c>
      <c r="S102" s="26">
        <f t="shared" si="43"/>
        <v>0</v>
      </c>
      <c r="T102" s="177"/>
      <c r="U102" s="206">
        <f t="shared" si="41"/>
        <v>0</v>
      </c>
      <c r="V102" s="164">
        <f t="shared" si="22"/>
        <v>0</v>
      </c>
      <c r="W102" s="164">
        <f t="shared" si="23"/>
        <v>0</v>
      </c>
      <c r="X102" s="164">
        <f t="shared" si="24"/>
        <v>0</v>
      </c>
      <c r="Y102" s="207">
        <f t="shared" si="42"/>
        <v>0</v>
      </c>
      <c r="Z102" s="165">
        <f t="shared" si="25"/>
        <v>0</v>
      </c>
      <c r="AA102" s="165">
        <f t="shared" si="26"/>
        <v>0</v>
      </c>
      <c r="AB102" s="165">
        <f t="shared" si="27"/>
        <v>0</v>
      </c>
      <c r="AC102" s="208">
        <f t="shared" si="28"/>
        <v>0</v>
      </c>
      <c r="AD102" s="166">
        <f t="shared" si="29"/>
        <v>0</v>
      </c>
      <c r="AE102" s="166">
        <f t="shared" si="30"/>
        <v>0</v>
      </c>
      <c r="AF102" s="166">
        <f t="shared" si="31"/>
        <v>0</v>
      </c>
      <c r="AG102" s="148">
        <f t="shared" si="32"/>
        <v>0</v>
      </c>
      <c r="AH102" s="148">
        <f t="shared" si="33"/>
        <v>0</v>
      </c>
      <c r="AI102" s="148">
        <f t="shared" si="34"/>
        <v>0</v>
      </c>
      <c r="AJ102" s="149">
        <f t="shared" si="35"/>
        <v>0</v>
      </c>
      <c r="AK102" s="149">
        <f t="shared" si="36"/>
        <v>0</v>
      </c>
      <c r="AL102" s="149">
        <f t="shared" si="37"/>
        <v>0</v>
      </c>
      <c r="AR102" s="229"/>
    </row>
    <row r="103" spans="1:44" x14ac:dyDescent="0.25">
      <c r="A103" s="296"/>
      <c r="B103" s="133"/>
      <c r="C103" s="87"/>
      <c r="D103" s="60"/>
      <c r="E103" s="60"/>
      <c r="F103" s="74"/>
      <c r="G103" s="73">
        <f t="shared" si="38"/>
        <v>0</v>
      </c>
      <c r="H103" s="25"/>
      <c r="I103" s="25"/>
      <c r="J103" s="25"/>
      <c r="K103" s="25"/>
      <c r="L103" s="257"/>
      <c r="M103" s="25"/>
      <c r="N103" s="25"/>
      <c r="O103" s="25"/>
      <c r="P103" s="25"/>
      <c r="Q103" s="25"/>
      <c r="R103" s="26">
        <f t="shared" si="39"/>
        <v>0</v>
      </c>
      <c r="S103" s="26">
        <f t="shared" si="43"/>
        <v>0</v>
      </c>
      <c r="T103" s="177"/>
      <c r="U103" s="206">
        <f t="shared" si="41"/>
        <v>0</v>
      </c>
      <c r="V103" s="164">
        <f t="shared" si="22"/>
        <v>0</v>
      </c>
      <c r="W103" s="164">
        <f t="shared" si="23"/>
        <v>0</v>
      </c>
      <c r="X103" s="164">
        <f t="shared" si="24"/>
        <v>0</v>
      </c>
      <c r="Y103" s="207">
        <f t="shared" si="42"/>
        <v>0</v>
      </c>
      <c r="Z103" s="165">
        <f t="shared" si="25"/>
        <v>0</v>
      </c>
      <c r="AA103" s="165">
        <f t="shared" si="26"/>
        <v>0</v>
      </c>
      <c r="AB103" s="165">
        <f t="shared" si="27"/>
        <v>0</v>
      </c>
      <c r="AC103" s="208">
        <f t="shared" si="28"/>
        <v>0</v>
      </c>
      <c r="AD103" s="166">
        <f t="shared" si="29"/>
        <v>0</v>
      </c>
      <c r="AE103" s="166">
        <f t="shared" si="30"/>
        <v>0</v>
      </c>
      <c r="AF103" s="166">
        <f t="shared" si="31"/>
        <v>0</v>
      </c>
      <c r="AG103" s="148">
        <f t="shared" si="32"/>
        <v>0</v>
      </c>
      <c r="AH103" s="148">
        <f t="shared" si="33"/>
        <v>0</v>
      </c>
      <c r="AI103" s="148">
        <f t="shared" si="34"/>
        <v>0</v>
      </c>
      <c r="AJ103" s="149">
        <f t="shared" si="35"/>
        <v>0</v>
      </c>
      <c r="AK103" s="149">
        <f t="shared" si="36"/>
        <v>0</v>
      </c>
      <c r="AL103" s="149">
        <f t="shared" si="37"/>
        <v>0</v>
      </c>
      <c r="AR103" s="229"/>
    </row>
    <row r="104" spans="1:44" ht="13.8" thickBot="1" x14ac:dyDescent="0.3">
      <c r="A104" s="296"/>
      <c r="B104" s="133"/>
      <c r="C104" s="87"/>
      <c r="D104" s="60"/>
      <c r="E104" s="60"/>
      <c r="F104" s="74"/>
      <c r="G104" s="73">
        <f t="shared" si="38"/>
        <v>0</v>
      </c>
      <c r="H104" s="25"/>
      <c r="I104" s="25"/>
      <c r="J104" s="25"/>
      <c r="K104" s="25"/>
      <c r="L104" s="257"/>
      <c r="M104" s="25"/>
      <c r="N104" s="25"/>
      <c r="O104" s="25"/>
      <c r="P104" s="25"/>
      <c r="Q104" s="25"/>
      <c r="R104" s="26">
        <f t="shared" si="39"/>
        <v>0</v>
      </c>
      <c r="S104" s="26">
        <f t="shared" si="43"/>
        <v>0</v>
      </c>
      <c r="T104" s="177"/>
      <c r="U104" s="206">
        <f t="shared" si="41"/>
        <v>0</v>
      </c>
      <c r="V104" s="164">
        <f t="shared" si="22"/>
        <v>0</v>
      </c>
      <c r="W104" s="164">
        <f t="shared" si="23"/>
        <v>0</v>
      </c>
      <c r="X104" s="164">
        <f t="shared" si="24"/>
        <v>0</v>
      </c>
      <c r="Y104" s="207">
        <f t="shared" si="42"/>
        <v>0</v>
      </c>
      <c r="Z104" s="165">
        <f t="shared" si="25"/>
        <v>0</v>
      </c>
      <c r="AA104" s="165">
        <f t="shared" si="26"/>
        <v>0</v>
      </c>
      <c r="AB104" s="165">
        <f t="shared" si="27"/>
        <v>0</v>
      </c>
      <c r="AC104" s="208">
        <f t="shared" si="28"/>
        <v>0</v>
      </c>
      <c r="AD104" s="166">
        <f t="shared" si="29"/>
        <v>0</v>
      </c>
      <c r="AE104" s="166">
        <f t="shared" si="30"/>
        <v>0</v>
      </c>
      <c r="AF104" s="166">
        <f t="shared" si="31"/>
        <v>0</v>
      </c>
      <c r="AG104" s="148">
        <f t="shared" si="32"/>
        <v>0</v>
      </c>
      <c r="AH104" s="148">
        <f t="shared" si="33"/>
        <v>0</v>
      </c>
      <c r="AI104" s="148">
        <f t="shared" si="34"/>
        <v>0</v>
      </c>
      <c r="AJ104" s="149">
        <f t="shared" si="35"/>
        <v>0</v>
      </c>
      <c r="AK104" s="149">
        <f t="shared" si="36"/>
        <v>0</v>
      </c>
      <c r="AL104" s="149">
        <f t="shared" si="37"/>
        <v>0</v>
      </c>
      <c r="AR104" s="229"/>
    </row>
    <row r="105" spans="1:44" ht="13.8" thickBot="1" x14ac:dyDescent="0.3">
      <c r="A105" s="324" t="s">
        <v>82</v>
      </c>
      <c r="B105" s="325"/>
      <c r="C105" s="311">
        <f>SUM(C53:C104)</f>
        <v>0</v>
      </c>
      <c r="D105" s="312"/>
      <c r="E105" s="312"/>
      <c r="F105" s="312"/>
      <c r="G105" s="326">
        <f t="shared" ref="G105:Q105" si="44">IFERROR(SUM(G53:G104)/$C$105,0)</f>
        <v>0</v>
      </c>
      <c r="H105" s="327">
        <f t="shared" si="44"/>
        <v>0</v>
      </c>
      <c r="I105" s="327">
        <f t="shared" si="44"/>
        <v>0</v>
      </c>
      <c r="J105" s="327">
        <f t="shared" si="44"/>
        <v>0</v>
      </c>
      <c r="K105" s="327">
        <f t="shared" si="44"/>
        <v>0</v>
      </c>
      <c r="L105" s="328"/>
      <c r="M105" s="327">
        <f t="shared" si="44"/>
        <v>0</v>
      </c>
      <c r="N105" s="327">
        <f t="shared" si="44"/>
        <v>0</v>
      </c>
      <c r="O105" s="327">
        <f t="shared" si="44"/>
        <v>0</v>
      </c>
      <c r="P105" s="327">
        <f t="shared" si="44"/>
        <v>0</v>
      </c>
      <c r="Q105" s="327">
        <f t="shared" si="44"/>
        <v>0</v>
      </c>
      <c r="R105" s="53">
        <f>SUM(R53:R104)</f>
        <v>0</v>
      </c>
      <c r="S105" s="297">
        <f>IFERROR(SUM(R105/C105),0)</f>
        <v>0</v>
      </c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Q105" s="232"/>
    </row>
    <row r="106" spans="1:44" x14ac:dyDescent="0.25">
      <c r="A106" s="335"/>
      <c r="B106" s="336"/>
      <c r="C106" s="336"/>
      <c r="D106" s="336"/>
      <c r="E106" s="336"/>
      <c r="F106" s="336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8"/>
      <c r="R106" s="78"/>
      <c r="S106" s="302"/>
      <c r="T106" s="190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Q106" s="229"/>
    </row>
    <row r="107" spans="1:44" ht="7.5" customHeight="1" thickBot="1" x14ac:dyDescent="0.3">
      <c r="A107" s="339"/>
      <c r="B107" s="340"/>
      <c r="C107" s="340"/>
      <c r="D107" s="340"/>
      <c r="E107" s="340"/>
      <c r="F107" s="340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2"/>
      <c r="R107" s="76"/>
      <c r="S107" s="303"/>
      <c r="T107" s="186"/>
    </row>
    <row r="108" spans="1:44" ht="13.8" thickBot="1" x14ac:dyDescent="0.3">
      <c r="A108" s="329"/>
      <c r="B108" s="330"/>
      <c r="C108" s="459">
        <f>C105+C50</f>
        <v>0</v>
      </c>
      <c r="D108" s="331"/>
      <c r="E108" s="331"/>
      <c r="F108" s="331"/>
      <c r="G108" s="332">
        <f>IFERROR(SUM(G53:G104,G22:G49)/$C$108,0)</f>
        <v>0</v>
      </c>
      <c r="H108" s="333">
        <f>IFERROR(SUM(H53:H104,H22:H49)/$C$108,0)</f>
        <v>0</v>
      </c>
      <c r="I108" s="333">
        <f t="shared" ref="I108:Q108" si="45">IFERROR(SUM(I53:I104,I22:I49)/$C$108,0)</f>
        <v>0</v>
      </c>
      <c r="J108" s="333">
        <f t="shared" si="45"/>
        <v>0</v>
      </c>
      <c r="K108" s="333">
        <f t="shared" si="45"/>
        <v>0</v>
      </c>
      <c r="L108" s="334"/>
      <c r="M108" s="333">
        <f t="shared" si="45"/>
        <v>0</v>
      </c>
      <c r="N108" s="333">
        <f t="shared" si="45"/>
        <v>0</v>
      </c>
      <c r="O108" s="333">
        <f t="shared" si="45"/>
        <v>0</v>
      </c>
      <c r="P108" s="333">
        <f t="shared" si="45"/>
        <v>0</v>
      </c>
      <c r="Q108" s="333">
        <f t="shared" si="45"/>
        <v>0</v>
      </c>
      <c r="R108" s="304">
        <f>R105+R50</f>
        <v>0</v>
      </c>
      <c r="S108" s="305">
        <f>IFERROR(R108/C108,0)</f>
        <v>0</v>
      </c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Q108" s="229"/>
    </row>
    <row r="109" spans="1:44" ht="13.8" thickBot="1" x14ac:dyDescent="0.3">
      <c r="A109" s="84"/>
      <c r="B109" s="83"/>
      <c r="C109" s="460">
        <f>IFERROR(C50/C108,0)</f>
        <v>0</v>
      </c>
      <c r="D109" s="258" t="s">
        <v>43</v>
      </c>
      <c r="E109" s="77"/>
      <c r="G109" s="28"/>
      <c r="H109" s="28"/>
      <c r="R109" s="134"/>
      <c r="S109" s="259"/>
      <c r="T109" s="191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</row>
    <row r="110" spans="1:44" x14ac:dyDescent="0.25">
      <c r="A110" s="86"/>
      <c r="B110" s="27"/>
      <c r="G110" s="28"/>
      <c r="H110" s="28"/>
      <c r="R110" s="254"/>
      <c r="S110" s="255"/>
      <c r="T110" s="192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</row>
    <row r="111" spans="1:44" x14ac:dyDescent="0.25">
      <c r="A111" s="84"/>
      <c r="S111" s="83"/>
      <c r="T111" s="186"/>
    </row>
    <row r="112" spans="1:44" x14ac:dyDescent="0.25">
      <c r="A112" s="178" t="s">
        <v>126</v>
      </c>
      <c r="S112" s="83"/>
      <c r="T112" s="186"/>
    </row>
    <row r="113" spans="1:38" ht="13.8" thickBot="1" x14ac:dyDescent="0.3">
      <c r="A113" s="178"/>
      <c r="S113" s="83"/>
      <c r="T113" s="193" t="s">
        <v>91</v>
      </c>
      <c r="U113" s="164">
        <f t="shared" ref="U113:AL113" si="46">SUM(U22:U110)</f>
        <v>0</v>
      </c>
      <c r="V113" s="164">
        <f t="shared" si="46"/>
        <v>0</v>
      </c>
      <c r="W113" s="164">
        <f t="shared" si="46"/>
        <v>0</v>
      </c>
      <c r="X113" s="164">
        <f t="shared" si="46"/>
        <v>0</v>
      </c>
      <c r="Y113" s="165">
        <f t="shared" si="46"/>
        <v>0</v>
      </c>
      <c r="Z113" s="165">
        <f t="shared" si="46"/>
        <v>0</v>
      </c>
      <c r="AA113" s="165">
        <f t="shared" si="46"/>
        <v>0</v>
      </c>
      <c r="AB113" s="165">
        <f t="shared" si="46"/>
        <v>0</v>
      </c>
      <c r="AC113" s="166">
        <f t="shared" si="46"/>
        <v>0</v>
      </c>
      <c r="AD113" s="166">
        <f t="shared" si="46"/>
        <v>0</v>
      </c>
      <c r="AE113" s="166">
        <f t="shared" si="46"/>
        <v>0</v>
      </c>
      <c r="AF113" s="166">
        <f t="shared" si="46"/>
        <v>0</v>
      </c>
      <c r="AG113" s="164">
        <f t="shared" si="46"/>
        <v>0</v>
      </c>
      <c r="AH113" s="165">
        <f t="shared" si="46"/>
        <v>0</v>
      </c>
      <c r="AI113" s="166">
        <f t="shared" si="46"/>
        <v>0</v>
      </c>
      <c r="AJ113" s="164">
        <f t="shared" si="46"/>
        <v>0</v>
      </c>
      <c r="AK113" s="165">
        <f t="shared" si="46"/>
        <v>0</v>
      </c>
      <c r="AL113" s="166">
        <f t="shared" si="46"/>
        <v>0</v>
      </c>
    </row>
    <row r="114" spans="1:38" x14ac:dyDescent="0.25">
      <c r="A114" s="152" t="s">
        <v>105</v>
      </c>
      <c r="B114" s="151" t="s">
        <v>99</v>
      </c>
      <c r="C114" s="389" t="s">
        <v>104</v>
      </c>
      <c r="D114" s="390"/>
      <c r="E114" s="419" t="s">
        <v>103</v>
      </c>
      <c r="F114" s="420"/>
      <c r="S114" s="83"/>
      <c r="T114" s="186"/>
      <c r="U114" s="168">
        <f>IFERROR(U113/$AG$113,0)</f>
        <v>0</v>
      </c>
      <c r="V114" s="168">
        <f>IFERROR(V113/$AG$113,0)</f>
        <v>0</v>
      </c>
      <c r="W114" s="168">
        <f>IFERROR(W113/$AG$113,0)</f>
        <v>0</v>
      </c>
      <c r="X114" s="168">
        <f>IFERROR(X113/$AG$113,0)</f>
        <v>0</v>
      </c>
      <c r="Y114" s="169">
        <f>IFERROR(Y113/$AH$113,0)</f>
        <v>0</v>
      </c>
      <c r="Z114" s="169">
        <f>IFERROR(Z113/$AH$113,0)</f>
        <v>0</v>
      </c>
      <c r="AA114" s="169">
        <f>IFERROR(AA113/$AH$113,0)</f>
        <v>0</v>
      </c>
      <c r="AB114" s="169">
        <f>IFERROR(AB113/$AH$113,0)</f>
        <v>0</v>
      </c>
      <c r="AC114" s="170">
        <f>IFERROR(AC113/$AI$113,0)</f>
        <v>0</v>
      </c>
      <c r="AD114" s="170">
        <f>IFERROR(AD113/$AI$113,0)</f>
        <v>0</v>
      </c>
      <c r="AE114" s="170">
        <f>IFERROR(AE113/$AI$113,0)</f>
        <v>0</v>
      </c>
      <c r="AF114" s="170">
        <f>IFERROR(AF113/$AI$113,0)</f>
        <v>0</v>
      </c>
    </row>
    <row r="115" spans="1:38" ht="13.8" thickBot="1" x14ac:dyDescent="0.3">
      <c r="A115" s="153"/>
      <c r="B115" s="167" t="s">
        <v>117</v>
      </c>
      <c r="C115" s="391" t="s">
        <v>118</v>
      </c>
      <c r="D115" s="392"/>
      <c r="E115" s="421" t="s">
        <v>119</v>
      </c>
      <c r="F115" s="422"/>
      <c r="S115" s="83"/>
      <c r="T115" s="186"/>
      <c r="U115" s="357">
        <f>IFERROR(SUM(U114:X114),0)</f>
        <v>0</v>
      </c>
      <c r="V115" s="358"/>
      <c r="W115" s="358"/>
      <c r="X115" s="359"/>
      <c r="Y115" s="360">
        <f>IFERROR(SUM(Y114:AB114),0)</f>
        <v>0</v>
      </c>
      <c r="Z115" s="361"/>
      <c r="AA115" s="361"/>
      <c r="AB115" s="362"/>
      <c r="AC115" s="363">
        <f>IFERROR(SUM(AC114:AF114),0)</f>
        <v>0</v>
      </c>
      <c r="AD115" s="364"/>
      <c r="AE115" s="364"/>
      <c r="AF115" s="365"/>
    </row>
    <row r="116" spans="1:38" x14ac:dyDescent="0.25">
      <c r="A116" s="178"/>
      <c r="S116" s="83"/>
      <c r="T116" s="186"/>
    </row>
    <row r="117" spans="1:38" ht="15" customHeight="1" x14ac:dyDescent="0.25">
      <c r="A117" s="179" t="s">
        <v>120</v>
      </c>
      <c r="B117" s="234">
        <f>U115</f>
        <v>0</v>
      </c>
      <c r="C117" s="383">
        <f>Y115</f>
        <v>0</v>
      </c>
      <c r="D117" s="383"/>
      <c r="E117" s="384">
        <f>AC115</f>
        <v>0</v>
      </c>
      <c r="F117" s="384"/>
      <c r="S117" s="83"/>
      <c r="T117" s="186"/>
    </row>
    <row r="118" spans="1:38" ht="13.8" thickBot="1" x14ac:dyDescent="0.3">
      <c r="A118" s="180" t="s">
        <v>121</v>
      </c>
      <c r="B118" s="235">
        <f>40*13/3</f>
        <v>173.33333333333334</v>
      </c>
      <c r="C118" s="385">
        <f>40*13/3</f>
        <v>173.33333333333334</v>
      </c>
      <c r="D118" s="385"/>
      <c r="E118" s="386">
        <f>40*13/3</f>
        <v>173.33333333333334</v>
      </c>
      <c r="F118" s="386"/>
      <c r="S118" s="83"/>
      <c r="T118" s="186"/>
    </row>
    <row r="119" spans="1:38" ht="13.8" thickBot="1" x14ac:dyDescent="0.3">
      <c r="A119" s="203" t="s">
        <v>138</v>
      </c>
      <c r="B119" s="204">
        <f>IFERROR(B117/B118,0)</f>
        <v>0</v>
      </c>
      <c r="C119" s="387">
        <f>IFERROR(C117/C118,0)</f>
        <v>0</v>
      </c>
      <c r="D119" s="388">
        <f t="shared" ref="D119:F119" si="47">IFERROR(D117/D118,0)</f>
        <v>0</v>
      </c>
      <c r="E119" s="387">
        <f>IFERROR(E117/E118,0)</f>
        <v>0</v>
      </c>
      <c r="F119" s="388">
        <f t="shared" si="47"/>
        <v>0</v>
      </c>
      <c r="S119" s="83"/>
      <c r="T119" s="186"/>
    </row>
    <row r="120" spans="1:38" x14ac:dyDescent="0.25">
      <c r="A120" s="178"/>
      <c r="B120" s="181"/>
      <c r="C120" s="181"/>
      <c r="D120" s="181"/>
      <c r="E120" s="150"/>
      <c r="F120" s="150"/>
      <c r="S120" s="83"/>
      <c r="T120" s="186"/>
    </row>
    <row r="121" spans="1:38" x14ac:dyDescent="0.25">
      <c r="A121" s="182" t="s">
        <v>127</v>
      </c>
      <c r="B121" s="236">
        <f>IFERROR(AG113,0)</f>
        <v>0</v>
      </c>
      <c r="C121" s="369">
        <f>IFERROR(AH113,0)</f>
        <v>0</v>
      </c>
      <c r="D121" s="370"/>
      <c r="E121" s="371">
        <f>IFERROR(AI113,0)</f>
        <v>0</v>
      </c>
      <c r="F121" s="371"/>
      <c r="S121" s="83"/>
      <c r="T121" s="186"/>
    </row>
    <row r="122" spans="1:38" ht="13.8" thickBot="1" x14ac:dyDescent="0.3">
      <c r="A122" s="183" t="s">
        <v>106</v>
      </c>
      <c r="B122" s="375">
        <f>IFERROR(SUM(B121:F121),0)</f>
        <v>0</v>
      </c>
      <c r="C122" s="375"/>
      <c r="D122" s="375"/>
      <c r="E122" s="375"/>
      <c r="F122" s="375"/>
      <c r="S122" s="83"/>
      <c r="T122" s="186"/>
    </row>
    <row r="123" spans="1:38" ht="13.8" thickBot="1" x14ac:dyDescent="0.3">
      <c r="A123" s="154" t="s">
        <v>122</v>
      </c>
      <c r="B123" s="237">
        <f>IFERROR(B121/B122,0)</f>
        <v>0</v>
      </c>
      <c r="C123" s="376">
        <f>IFERROR(C121/B122,0)</f>
        <v>0</v>
      </c>
      <c r="D123" s="377"/>
      <c r="E123" s="378">
        <f>IFERROR(E121/B122,0)</f>
        <v>0</v>
      </c>
      <c r="F123" s="379"/>
      <c r="S123" s="83"/>
      <c r="T123" s="186"/>
    </row>
    <row r="124" spans="1:38" ht="13.8" thickBot="1" x14ac:dyDescent="0.3">
      <c r="A124" s="84"/>
      <c r="S124" s="83"/>
      <c r="T124" s="186"/>
    </row>
    <row r="125" spans="1:38" ht="27.6" thickBot="1" x14ac:dyDescent="0.35">
      <c r="A125" s="205" t="s">
        <v>133</v>
      </c>
      <c r="B125" s="380">
        <f>IFERROR(B123*B119+C123*C119+E123*E119,0)</f>
        <v>0</v>
      </c>
      <c r="C125" s="381"/>
      <c r="D125" s="381"/>
      <c r="E125" s="381"/>
      <c r="F125" s="382"/>
      <c r="S125" s="83"/>
      <c r="T125" s="186"/>
    </row>
    <row r="126" spans="1:38" ht="16.2" thickBot="1" x14ac:dyDescent="0.35">
      <c r="A126" s="184"/>
      <c r="B126" s="157"/>
      <c r="C126" s="157"/>
      <c r="D126" s="157"/>
      <c r="E126" s="157"/>
      <c r="F126" s="157"/>
      <c r="S126" s="83"/>
      <c r="T126" s="186"/>
    </row>
    <row r="127" spans="1:38" ht="13.8" thickBot="1" x14ac:dyDescent="0.3">
      <c r="A127" s="244" t="s">
        <v>112</v>
      </c>
      <c r="B127" s="245">
        <f>IFERROR(AJ113/AG113,0)</f>
        <v>0</v>
      </c>
      <c r="C127" s="372">
        <f>IFERROR(AK113/AH113,0)</f>
        <v>0</v>
      </c>
      <c r="D127" s="373">
        <f>IFERROR(SUM(AL22:AL110)/D121,0)</f>
        <v>0</v>
      </c>
      <c r="E127" s="372">
        <f>IFERROR(AL113/AI113,0)</f>
        <v>0</v>
      </c>
      <c r="F127" s="374">
        <f>IFERROR(SUM(AN22:AN110)/F121,0)</f>
        <v>0</v>
      </c>
      <c r="S127" s="83"/>
      <c r="T127" s="186"/>
    </row>
    <row r="128" spans="1:38" x14ac:dyDescent="0.25">
      <c r="A128" s="184"/>
      <c r="B128" s="243"/>
      <c r="C128" s="243"/>
      <c r="D128" s="243"/>
      <c r="E128" s="243"/>
      <c r="F128" s="243"/>
      <c r="S128" s="83"/>
      <c r="T128" s="186"/>
    </row>
    <row r="129" spans="1:43" x14ac:dyDescent="0.25">
      <c r="A129" s="246" t="s">
        <v>146</v>
      </c>
      <c r="B129" s="241">
        <v>24.35</v>
      </c>
      <c r="C129" s="442">
        <v>19.97</v>
      </c>
      <c r="D129" s="443"/>
      <c r="E129" s="442">
        <v>18.72</v>
      </c>
      <c r="F129" s="448"/>
      <c r="S129" s="209"/>
      <c r="T129" s="186"/>
    </row>
    <row r="130" spans="1:43" ht="13.8" x14ac:dyDescent="0.25">
      <c r="A130" s="247"/>
      <c r="B130" s="242"/>
      <c r="C130" s="454">
        <v>21.55</v>
      </c>
      <c r="D130" s="455"/>
      <c r="E130" s="446"/>
      <c r="F130" s="447"/>
      <c r="G130" s="238"/>
      <c r="H130" s="238"/>
      <c r="I130" s="238"/>
      <c r="J130" s="239"/>
      <c r="K130" s="239"/>
      <c r="L130" s="239"/>
      <c r="M130" s="239"/>
      <c r="N130" s="239"/>
      <c r="O130" s="239"/>
      <c r="P130" s="239"/>
      <c r="Q130" s="239"/>
      <c r="R130" s="239"/>
      <c r="S130" s="248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Q130" s="240"/>
    </row>
    <row r="131" spans="1:43" ht="27" thickBot="1" x14ac:dyDescent="0.3">
      <c r="A131" s="249" t="s">
        <v>147</v>
      </c>
      <c r="B131" s="353">
        <v>26.79</v>
      </c>
      <c r="C131" s="449">
        <v>21.07</v>
      </c>
      <c r="D131" s="450"/>
      <c r="E131" s="449">
        <v>19.010000000000002</v>
      </c>
      <c r="F131" s="356">
        <v>20.59</v>
      </c>
      <c r="G131" s="238"/>
      <c r="H131" s="238"/>
      <c r="I131" s="238"/>
      <c r="J131" s="239"/>
      <c r="K131" s="239"/>
      <c r="L131" s="239"/>
      <c r="M131" s="239"/>
      <c r="N131" s="239"/>
      <c r="O131" s="239"/>
      <c r="P131" s="239"/>
      <c r="Q131" s="239"/>
      <c r="R131" s="239"/>
      <c r="S131" s="248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Q131" s="240"/>
    </row>
    <row r="132" spans="1:43" ht="14.4" thickBot="1" x14ac:dyDescent="0.3">
      <c r="A132" s="247"/>
      <c r="B132" s="250"/>
      <c r="C132" s="456">
        <v>23.71</v>
      </c>
      <c r="D132" s="457"/>
      <c r="E132" s="444"/>
      <c r="F132" s="445"/>
      <c r="G132" s="238"/>
      <c r="H132" s="238"/>
      <c r="I132" s="238"/>
      <c r="J132" s="239"/>
      <c r="K132" s="239"/>
      <c r="L132" s="239"/>
      <c r="M132" s="239"/>
      <c r="N132" s="239"/>
      <c r="O132" s="239"/>
      <c r="P132" s="239"/>
      <c r="Q132" s="239"/>
      <c r="R132" s="239"/>
      <c r="S132" s="248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Q132" s="240"/>
    </row>
    <row r="133" spans="1:43" ht="13.8" x14ac:dyDescent="0.25">
      <c r="A133" s="246" t="s">
        <v>142</v>
      </c>
      <c r="B133" s="241">
        <v>22.76</v>
      </c>
      <c r="C133" s="442">
        <v>18.440000000000001</v>
      </c>
      <c r="D133" s="443"/>
      <c r="E133" s="442">
        <v>17.28</v>
      </c>
      <c r="F133" s="448"/>
      <c r="G133" s="238"/>
      <c r="H133" s="238"/>
      <c r="I133" s="238"/>
      <c r="J133" s="239"/>
      <c r="K133" s="239"/>
      <c r="L133" s="239"/>
      <c r="M133" s="239"/>
      <c r="N133" s="239"/>
      <c r="O133" s="239"/>
      <c r="P133" s="239"/>
      <c r="Q133" s="239"/>
      <c r="R133" s="239"/>
      <c r="S133" s="248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Q133" s="240"/>
    </row>
    <row r="134" spans="1:43" ht="13.8" x14ac:dyDescent="0.25">
      <c r="A134" s="352"/>
      <c r="B134" s="242"/>
      <c r="C134" s="454">
        <v>20.14</v>
      </c>
      <c r="D134" s="455"/>
      <c r="E134" s="446"/>
      <c r="F134" s="447"/>
      <c r="G134" s="238"/>
      <c r="H134" s="238"/>
      <c r="I134" s="238"/>
      <c r="J134" s="239"/>
      <c r="K134" s="239"/>
      <c r="L134" s="239"/>
      <c r="M134" s="239"/>
      <c r="N134" s="239"/>
      <c r="O134" s="239"/>
      <c r="P134" s="239"/>
      <c r="Q134" s="239"/>
      <c r="R134" s="239"/>
      <c r="S134" s="248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Q134" s="240"/>
    </row>
    <row r="135" spans="1:43" ht="27" thickBot="1" x14ac:dyDescent="0.3">
      <c r="A135" s="249" t="s">
        <v>143</v>
      </c>
      <c r="B135" s="353">
        <v>25.04</v>
      </c>
      <c r="C135" s="449">
        <v>20.28</v>
      </c>
      <c r="D135" s="450"/>
      <c r="E135" s="353">
        <v>18.13</v>
      </c>
      <c r="F135" s="356">
        <v>19.010000000000002</v>
      </c>
      <c r="G135" s="238"/>
      <c r="H135" s="238"/>
      <c r="I135" s="238"/>
      <c r="J135" s="239"/>
      <c r="K135" s="239"/>
      <c r="L135" s="239"/>
      <c r="M135" s="239"/>
      <c r="N135" s="239"/>
      <c r="O135" s="239"/>
      <c r="P135" s="239"/>
      <c r="Q135" s="239"/>
      <c r="R135" s="239"/>
      <c r="S135" s="248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Q135" s="240"/>
    </row>
    <row r="136" spans="1:43" ht="13.8" customHeight="1" thickBot="1" x14ac:dyDescent="0.3">
      <c r="A136" s="249"/>
      <c r="B136" s="250"/>
      <c r="C136" s="458">
        <v>22.15</v>
      </c>
      <c r="D136" s="453"/>
      <c r="E136" s="354"/>
      <c r="F136" s="355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7"/>
    </row>
  </sheetData>
  <sheetProtection algorithmName="SHA-512" hashValue="1iDFT3eIhe3mmKWe3DvsIYC9O7fZ7VkUoouwN/uOahuBoXK9hWEjxYZMlq4ietZddZstuaMQ7VgdkpbTxtCXZQ==" saltValue="XFZNtwlwd792cq0JjYjUow==" spinCount="100000" sheet="1" objects="1" scenarios="1"/>
  <mergeCells count="61">
    <mergeCell ref="C130:D130"/>
    <mergeCell ref="C129:D129"/>
    <mergeCell ref="E130:F130"/>
    <mergeCell ref="E129:F129"/>
    <mergeCell ref="C132:D132"/>
    <mergeCell ref="E132:F132"/>
    <mergeCell ref="C131:D131"/>
    <mergeCell ref="C133:D133"/>
    <mergeCell ref="E133:F133"/>
    <mergeCell ref="C134:D134"/>
    <mergeCell ref="C135:D135"/>
    <mergeCell ref="E134:F134"/>
    <mergeCell ref="AR19:AR21"/>
    <mergeCell ref="C17:C19"/>
    <mergeCell ref="D17:D19"/>
    <mergeCell ref="E17:E19"/>
    <mergeCell ref="P17:Q17"/>
    <mergeCell ref="R17:R19"/>
    <mergeCell ref="S17:S19"/>
    <mergeCell ref="J21:S21"/>
    <mergeCell ref="F17:F19"/>
    <mergeCell ref="N18:N19"/>
    <mergeCell ref="J18:K18"/>
    <mergeCell ref="L18:M18"/>
    <mergeCell ref="H18:H19"/>
    <mergeCell ref="C114:D114"/>
    <mergeCell ref="C115:D115"/>
    <mergeCell ref="N17:O17"/>
    <mergeCell ref="A6:S6"/>
    <mergeCell ref="A16:S16"/>
    <mergeCell ref="P18:Q18"/>
    <mergeCell ref="G8:I8"/>
    <mergeCell ref="A17:A19"/>
    <mergeCell ref="G9:K9"/>
    <mergeCell ref="G10:K10"/>
    <mergeCell ref="G18:G19"/>
    <mergeCell ref="E114:F114"/>
    <mergeCell ref="E115:F115"/>
    <mergeCell ref="I18:I19"/>
    <mergeCell ref="G17:M17"/>
    <mergeCell ref="O18:O19"/>
    <mergeCell ref="C117:D117"/>
    <mergeCell ref="E117:F117"/>
    <mergeCell ref="C118:D118"/>
    <mergeCell ref="E118:F118"/>
    <mergeCell ref="C119:D119"/>
    <mergeCell ref="E119:F119"/>
    <mergeCell ref="C121:D121"/>
    <mergeCell ref="E121:F121"/>
    <mergeCell ref="C127:D127"/>
    <mergeCell ref="E127:F127"/>
    <mergeCell ref="B122:F122"/>
    <mergeCell ref="C123:D123"/>
    <mergeCell ref="E123:F123"/>
    <mergeCell ref="B125:F125"/>
    <mergeCell ref="U115:X115"/>
    <mergeCell ref="Y115:AB115"/>
    <mergeCell ref="AC115:AF115"/>
    <mergeCell ref="T18:AL18"/>
    <mergeCell ref="AJ19:AL19"/>
    <mergeCell ref="AG19:AI19"/>
  </mergeCells>
  <conditionalFormatting sqref="E8:F8">
    <cfRule type="expression" dxfId="1" priority="3">
      <formula>$G$7="ja"</formula>
    </cfRule>
  </conditionalFormatting>
  <conditionalFormatting sqref="G8:I8">
    <cfRule type="expression" dxfId="0" priority="2">
      <formula>$G$7="ja"</formula>
    </cfRule>
  </conditionalFormatting>
  <dataValidations xWindow="485" yWindow="684" count="3">
    <dataValidation allowBlank="1" showInputMessage="1" showErrorMessage="1" errorTitle="Berechnungshinweis" promptTitle="Berechnungshinweis" prompt="Die prozentualen Personalkostensteigerungen müssen bei der prognostischen Abbildung der einzelnen Entgeltbestandteile bereits enthalten sein." sqref="O14" xr:uid="{00000000-0002-0000-0000-000000000000}"/>
    <dataValidation type="list" allowBlank="1" showInputMessage="1" sqref="A22:A49 A53:A104" xr:uid="{00000000-0002-0000-0000-000001000000}">
      <formula1>"GfB"</formula1>
    </dataValidation>
    <dataValidation allowBlank="1" showInputMessage="1" showErrorMessage="1" promptTitle="Eingabe" prompt="mit 3 Nachkommastellen" sqref="C22:C49 C53:C104" xr:uid="{00000000-0002-0000-0000-000002000000}"/>
  </dataValidations>
  <printOptions horizontalCentered="1" verticalCentered="1"/>
  <pageMargins left="0.70866141732283472" right="0.70866141732283472" top="0.39370078740157483" bottom="0.39370078740157483" header="0.19685039370078741" footer="0.19685039370078741"/>
  <pageSetup paperSize="9" scale="47" fitToHeight="4" orientation="landscape"/>
  <headerFooter>
    <oddHeader>&amp;C&amp;9Seite Personalkostenaufstellung - Seite &amp;P</oddHeader>
    <oddFooter>&amp;L&amp;8Version: 15.11.2023&amp;C&amp;8 Klassifizierung - vertraulich_x000D_&amp;1#&amp;"Calibri"&amp;12&amp;K000000 Vertraulich</oddFooter>
  </headerFooter>
  <ignoredErrors>
    <ignoredError sqref="G22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xWindow="485" yWindow="684" count="4">
        <x14:dataValidation type="list" allowBlank="1" showInputMessage="1" showErrorMessage="1" xr:uid="{00000000-0002-0000-0000-000003000000}">
          <x14:formula1>
            <xm:f>KAT!$E$43:$E$45</xm:f>
          </x14:formula1>
          <xm:sqref>G8:I8</xm:sqref>
        </x14:dataValidation>
        <x14:dataValidation type="list" allowBlank="1" showInputMessage="1" showErrorMessage="1" xr:uid="{00000000-0002-0000-0000-000004000000}">
          <x14:formula1>
            <xm:f>KAT!$F$2:$F$4</xm:f>
          </x14:formula1>
          <xm:sqref>G7</xm:sqref>
        </x14:dataValidation>
        <x14:dataValidation type="list" allowBlank="1" showInputMessage="1" showErrorMessage="1" promptTitle="Beschäftigungsgruppen" prompt="PFK/BFK = Pflege-/Betreuungsfachkraft mind. 3 Jahre Berufsausbildung_x000a_" xr:uid="{00000000-0002-0000-0000-000005000000}">
          <x14:formula1>
            <xm:f>KAT!$A$42:$A$45</xm:f>
          </x14:formula1>
          <xm:sqref>B22:B49</xm:sqref>
        </x14:dataValidation>
        <x14:dataValidation type="list" allowBlank="1" showInputMessage="1" showErrorMessage="1" promptTitle="Beschäftigungsgruppen" prompt="PK/BK = Pflege-/Betreuungskraft mind. 1 Jahr Berufsausbildung_x000a_PK/BK o. = Pflege-/Betreuungskraft ohne mind 1 Jahr Berufsausbildung" xr:uid="{00000000-0002-0000-0000-000006000000}">
          <x14:formula1>
            <xm:f>KAT!$A$46:$A$48</xm:f>
          </x14:formula1>
          <xm:sqref>B53:B104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showGridLines="0" workbookViewId="0">
      <selection activeCell="D12" sqref="D12"/>
    </sheetView>
  </sheetViews>
  <sheetFormatPr baseColWidth="10" defaultRowHeight="13.8" x14ac:dyDescent="0.25"/>
  <cols>
    <col min="1" max="1" width="10.59765625" customWidth="1"/>
    <col min="2" max="2" width="28.09765625" customWidth="1"/>
    <col min="3" max="3" width="30" customWidth="1"/>
    <col min="4" max="4" width="35.69921875" customWidth="1"/>
    <col min="5" max="5" width="29.69921875" customWidth="1"/>
  </cols>
  <sheetData>
    <row r="1" spans="1:5" x14ac:dyDescent="0.25">
      <c r="A1" s="61"/>
      <c r="B1" s="61"/>
      <c r="C1" s="61"/>
      <c r="D1" s="61"/>
      <c r="E1" s="61"/>
    </row>
    <row r="2" spans="1:5" ht="22.8" x14ac:dyDescent="0.25">
      <c r="A2" s="61"/>
      <c r="B2" s="451" t="s">
        <v>58</v>
      </c>
      <c r="C2" s="451"/>
      <c r="D2" s="451"/>
      <c r="E2" s="61"/>
    </row>
    <row r="3" spans="1:5" x14ac:dyDescent="0.25">
      <c r="A3" s="61"/>
      <c r="B3" s="61"/>
      <c r="C3" s="61"/>
      <c r="D3" s="61"/>
      <c r="E3" s="61"/>
    </row>
    <row r="5" spans="1:5" ht="26.4" x14ac:dyDescent="0.25">
      <c r="A5" s="62" t="s">
        <v>59</v>
      </c>
      <c r="B5" s="62" t="s">
        <v>60</v>
      </c>
      <c r="C5" s="62" t="s">
        <v>61</v>
      </c>
      <c r="D5" s="62" t="s">
        <v>62</v>
      </c>
      <c r="E5" s="62" t="s">
        <v>63</v>
      </c>
    </row>
    <row r="6" spans="1:5" s="117" customFormat="1" ht="13.2" x14ac:dyDescent="0.25">
      <c r="A6" s="122"/>
      <c r="B6" s="123"/>
      <c r="C6" s="124"/>
      <c r="D6" s="124"/>
      <c r="E6" s="124"/>
    </row>
    <row r="7" spans="1:5" s="117" customFormat="1" ht="13.2" x14ac:dyDescent="0.25">
      <c r="A7" s="119"/>
      <c r="B7" s="120"/>
      <c r="C7" s="120"/>
      <c r="D7" s="120"/>
      <c r="E7" s="121"/>
    </row>
    <row r="8" spans="1:5" s="127" customFormat="1" ht="13.2" x14ac:dyDescent="0.25">
      <c r="A8" s="125"/>
      <c r="B8" s="126"/>
      <c r="C8" s="126"/>
      <c r="D8" s="126"/>
      <c r="E8" s="126"/>
    </row>
    <row r="9" spans="1:5" s="117" customFormat="1" ht="13.2" x14ac:dyDescent="0.25">
      <c r="A9" s="129"/>
      <c r="B9" s="128"/>
      <c r="C9" s="128"/>
      <c r="D9" s="128"/>
      <c r="E9" s="118"/>
    </row>
    <row r="10" spans="1:5" s="117" customFormat="1" ht="13.2" x14ac:dyDescent="0.25">
      <c r="A10" s="118"/>
      <c r="B10" s="118"/>
      <c r="C10" s="118"/>
      <c r="D10" s="118"/>
      <c r="E10" s="118"/>
    </row>
    <row r="11" spans="1:5" s="117" customFormat="1" ht="13.2" x14ac:dyDescent="0.25">
      <c r="A11" s="118"/>
      <c r="B11" s="118"/>
      <c r="C11" s="118"/>
      <c r="D11" s="118"/>
      <c r="E11" s="118"/>
    </row>
    <row r="12" spans="1:5" s="117" customFormat="1" ht="13.2" x14ac:dyDescent="0.25">
      <c r="A12" s="118"/>
      <c r="B12" s="118"/>
      <c r="C12" s="118"/>
      <c r="D12" s="118"/>
      <c r="E12" s="118"/>
    </row>
    <row r="13" spans="1:5" s="117" customFormat="1" ht="13.2" x14ac:dyDescent="0.25">
      <c r="A13" s="118"/>
      <c r="B13" s="118"/>
      <c r="C13" s="118"/>
      <c r="D13" s="118"/>
      <c r="E13" s="118"/>
    </row>
    <row r="14" spans="1:5" s="117" customFormat="1" ht="13.2" x14ac:dyDescent="0.25">
      <c r="A14" s="118"/>
      <c r="B14" s="118"/>
      <c r="C14" s="118"/>
      <c r="D14" s="118"/>
      <c r="E14" s="118"/>
    </row>
    <row r="15" spans="1:5" s="117" customFormat="1" ht="13.2" x14ac:dyDescent="0.25">
      <c r="A15" s="118"/>
      <c r="B15" s="118"/>
      <c r="C15" s="118"/>
      <c r="D15" s="118"/>
      <c r="E15" s="118"/>
    </row>
    <row r="16" spans="1:5" s="117" customFormat="1" ht="13.2" x14ac:dyDescent="0.25">
      <c r="A16" s="118"/>
      <c r="B16" s="118"/>
      <c r="C16" s="118"/>
      <c r="D16" s="118"/>
      <c r="E16" s="118"/>
    </row>
    <row r="17" spans="1:5" s="117" customFormat="1" ht="13.2" x14ac:dyDescent="0.25">
      <c r="A17" s="118"/>
      <c r="B17" s="118"/>
      <c r="C17" s="118"/>
      <c r="D17" s="118"/>
      <c r="E17" s="118"/>
    </row>
    <row r="18" spans="1:5" s="117" customFormat="1" ht="13.2" x14ac:dyDescent="0.25">
      <c r="A18" s="118"/>
      <c r="B18" s="118"/>
      <c r="C18" s="118"/>
      <c r="D18" s="118"/>
      <c r="E18" s="118"/>
    </row>
  </sheetData>
  <sheetProtection algorithmName="SHA-512" hashValue="qyQoLBI1NGA9hN89tq2T015Ba15z8m8JPiXjlDqNnzPQn7KyIABjpRjvW08CeImCtWpAySyr61q2WlHb4fQgZg==" saltValue="xHDnaiP2BJ8gjsYt30M5RQ==" spinCount="100000" sheet="1" objects="1" scenarios="1"/>
  <mergeCells count="1">
    <mergeCell ref="B2:D2"/>
  </mergeCells>
  <pageMargins left="0.70866141732283472" right="0.70866141732283472" top="0.78740157480314965" bottom="0.78740157480314965" header="0.31496062992125984" footer="0.31496062992125984"/>
  <pageSetup paperSize="9" scale="89" orientation="landscape"/>
  <headerFooter>
    <oddFooter>&amp;L&amp;8Version: 19.05.2022&amp;C&amp;8Verhandlungsunterlagen SGB XI_x000D_&amp;1#&amp;"Calibri"&amp;12&amp;K000000 Vertraulich&amp;R&amp;8PSK-Beschluss Nr. 2-2022 vom 19.05.2022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9"/>
  <dimension ref="A1:O59"/>
  <sheetViews>
    <sheetView workbookViewId="0">
      <selection activeCell="G31" sqref="G31"/>
    </sheetView>
  </sheetViews>
  <sheetFormatPr baseColWidth="10" defaultRowHeight="13.8" x14ac:dyDescent="0.25"/>
  <cols>
    <col min="1" max="1" width="22" customWidth="1"/>
    <col min="5" max="5" width="12.8984375" customWidth="1"/>
    <col min="10" max="10" width="11" style="32" hidden="1" customWidth="1"/>
    <col min="11" max="11" width="14" style="32" hidden="1" customWidth="1"/>
    <col min="12" max="15" width="11" style="32" hidden="1" customWidth="1"/>
  </cols>
  <sheetData>
    <row r="1" spans="1:15" s="6" customFormat="1" x14ac:dyDescent="0.25">
      <c r="A1" s="6" t="s">
        <v>10</v>
      </c>
      <c r="B1" s="6" t="s">
        <v>11</v>
      </c>
      <c r="C1" s="6" t="s">
        <v>9</v>
      </c>
      <c r="D1" s="6" t="s">
        <v>12</v>
      </c>
      <c r="E1" s="7" t="s">
        <v>13</v>
      </c>
      <c r="F1" s="6" t="s">
        <v>14</v>
      </c>
      <c r="G1" s="6" t="s">
        <v>57</v>
      </c>
      <c r="J1" s="33">
        <v>43599</v>
      </c>
      <c r="K1" s="52">
        <v>43605</v>
      </c>
      <c r="L1" s="90">
        <v>43691</v>
      </c>
      <c r="M1" s="31"/>
      <c r="N1" s="31"/>
      <c r="O1" s="31"/>
    </row>
    <row r="2" spans="1:15" x14ac:dyDescent="0.25">
      <c r="A2" s="8" t="s">
        <v>15</v>
      </c>
      <c r="B2" s="9" t="s">
        <v>16</v>
      </c>
      <c r="C2" s="8">
        <v>30.42</v>
      </c>
      <c r="D2" s="8">
        <v>365</v>
      </c>
      <c r="E2" s="10">
        <v>1</v>
      </c>
      <c r="F2" s="8" t="s">
        <v>17</v>
      </c>
      <c r="G2" s="8" t="s">
        <v>56</v>
      </c>
      <c r="J2" s="34" t="s">
        <v>46</v>
      </c>
      <c r="L2" s="34" t="s">
        <v>45</v>
      </c>
    </row>
    <row r="3" spans="1:15" x14ac:dyDescent="0.25">
      <c r="A3" s="8" t="s">
        <v>0</v>
      </c>
      <c r="B3" s="8"/>
      <c r="C3" s="8">
        <v>26</v>
      </c>
      <c r="D3" s="8">
        <v>312</v>
      </c>
      <c r="E3" s="10">
        <v>0.99</v>
      </c>
      <c r="F3" s="8" t="s">
        <v>19</v>
      </c>
      <c r="G3" s="8"/>
    </row>
    <row r="4" spans="1:15" x14ac:dyDescent="0.25">
      <c r="A4" s="8" t="s">
        <v>3</v>
      </c>
      <c r="C4" s="8">
        <v>20.83</v>
      </c>
      <c r="D4" s="8">
        <v>250</v>
      </c>
      <c r="E4" s="10">
        <v>0.98</v>
      </c>
      <c r="F4" s="8"/>
      <c r="G4" s="8"/>
    </row>
    <row r="5" spans="1:15" x14ac:dyDescent="0.25">
      <c r="A5" s="8" t="s">
        <v>18</v>
      </c>
      <c r="C5" s="8"/>
      <c r="D5" s="8"/>
      <c r="E5" s="10">
        <v>0.97</v>
      </c>
    </row>
    <row r="6" spans="1:15" x14ac:dyDescent="0.25">
      <c r="A6" s="8"/>
      <c r="E6" s="10">
        <v>0.96</v>
      </c>
    </row>
    <row r="7" spans="1:15" x14ac:dyDescent="0.25">
      <c r="A7" s="8"/>
      <c r="E7" s="10">
        <v>0.95</v>
      </c>
    </row>
    <row r="8" spans="1:15" x14ac:dyDescent="0.25">
      <c r="A8" s="8"/>
      <c r="E8" s="10">
        <v>0.94</v>
      </c>
    </row>
    <row r="9" spans="1:15" x14ac:dyDescent="0.25">
      <c r="E9" s="10">
        <v>0.93</v>
      </c>
    </row>
    <row r="10" spans="1:15" x14ac:dyDescent="0.25">
      <c r="E10" s="10">
        <v>0.92</v>
      </c>
    </row>
    <row r="11" spans="1:15" x14ac:dyDescent="0.25">
      <c r="E11" s="10">
        <v>0.91</v>
      </c>
    </row>
    <row r="12" spans="1:15" x14ac:dyDescent="0.25">
      <c r="E12" s="10">
        <v>0.9</v>
      </c>
    </row>
    <row r="13" spans="1:15" x14ac:dyDescent="0.25">
      <c r="E13" s="10">
        <v>0.89</v>
      </c>
    </row>
    <row r="14" spans="1:15" x14ac:dyDescent="0.25">
      <c r="E14" s="10">
        <v>0.88</v>
      </c>
    </row>
    <row r="15" spans="1:15" x14ac:dyDescent="0.25">
      <c r="A15" s="4"/>
      <c r="E15" s="10">
        <v>0.87</v>
      </c>
    </row>
    <row r="16" spans="1:15" x14ac:dyDescent="0.25">
      <c r="A16" s="4"/>
      <c r="E16" s="10">
        <v>0.86</v>
      </c>
    </row>
    <row r="17" spans="1:14" x14ac:dyDescent="0.25">
      <c r="E17" s="10">
        <v>0.85</v>
      </c>
    </row>
    <row r="18" spans="1:14" x14ac:dyDescent="0.25">
      <c r="A18" s="5"/>
      <c r="E18" s="8"/>
    </row>
    <row r="19" spans="1:14" x14ac:dyDescent="0.25">
      <c r="A19" s="5"/>
    </row>
    <row r="21" spans="1:14" x14ac:dyDescent="0.25">
      <c r="A21" s="39" t="s">
        <v>47</v>
      </c>
      <c r="B21" s="40"/>
      <c r="C21" s="40"/>
      <c r="D21" s="40"/>
      <c r="E21" s="40"/>
      <c r="F21" s="41"/>
      <c r="J21" s="36" t="s">
        <v>55</v>
      </c>
    </row>
    <row r="22" spans="1:14" x14ac:dyDescent="0.25">
      <c r="A22" s="42" t="s">
        <v>48</v>
      </c>
      <c r="B22" s="66" t="e">
        <f>IF(#REF!="","",#REF!)</f>
        <v>#REF!</v>
      </c>
      <c r="D22" t="s">
        <v>64</v>
      </c>
      <c r="E22" s="37"/>
      <c r="F22" s="67" t="str">
        <f>IFERROR(DAY(B22),"")</f>
        <v/>
      </c>
      <c r="J22" s="35" t="s">
        <v>66</v>
      </c>
    </row>
    <row r="23" spans="1:14" x14ac:dyDescent="0.25">
      <c r="A23" s="64" t="s">
        <v>65</v>
      </c>
      <c r="B23" s="65"/>
      <c r="C23" s="66" t="str">
        <f>IFERROR(IF(F22=1,B22,B22-F22+1),"")</f>
        <v/>
      </c>
      <c r="F23" s="2"/>
      <c r="J23" s="35" t="s">
        <v>67</v>
      </c>
      <c r="K23" s="35"/>
      <c r="L23" s="35"/>
      <c r="M23" s="35"/>
      <c r="N23" s="35"/>
    </row>
    <row r="24" spans="1:14" x14ac:dyDescent="0.25">
      <c r="A24" s="49" t="s">
        <v>50</v>
      </c>
      <c r="B24" s="55">
        <v>1</v>
      </c>
      <c r="C24" s="54" t="str">
        <f t="shared" ref="C24:C29" si="0">IFERROR(DATE(YEAR($C$23),MONTH($C$23)-B24,DAY($C$23)),"")</f>
        <v/>
      </c>
      <c r="D24" s="45" t="str">
        <f>TEXT(C24,"MMMM JJJJ")</f>
        <v/>
      </c>
      <c r="E24" s="46"/>
      <c r="F24" s="2"/>
      <c r="J24" s="35" t="s">
        <v>68</v>
      </c>
      <c r="K24" s="35" t="s">
        <v>69</v>
      </c>
      <c r="L24" s="35"/>
      <c r="M24" s="35"/>
      <c r="N24" s="35"/>
    </row>
    <row r="25" spans="1:14" x14ac:dyDescent="0.25">
      <c r="A25" s="50" t="s">
        <v>49</v>
      </c>
      <c r="B25" s="56">
        <v>2</v>
      </c>
      <c r="C25" s="54" t="str">
        <f t="shared" si="0"/>
        <v/>
      </c>
      <c r="D25" s="43" t="str">
        <f t="shared" ref="D25:D29" si="1">TEXT(C25,"MMMM JJJJ")</f>
        <v/>
      </c>
      <c r="E25" s="47"/>
      <c r="F25" s="2"/>
      <c r="J25" s="35"/>
      <c r="K25" s="35" t="s">
        <v>70</v>
      </c>
      <c r="L25" s="35"/>
      <c r="M25" s="35"/>
      <c r="N25" s="35"/>
    </row>
    <row r="26" spans="1:14" x14ac:dyDescent="0.25">
      <c r="A26" s="50" t="s">
        <v>51</v>
      </c>
      <c r="B26" s="56">
        <v>3</v>
      </c>
      <c r="C26" s="54" t="str">
        <f t="shared" si="0"/>
        <v/>
      </c>
      <c r="D26" s="43" t="str">
        <f t="shared" si="1"/>
        <v/>
      </c>
      <c r="E26" s="47"/>
      <c r="F26" s="2"/>
      <c r="J26" s="35"/>
      <c r="K26" s="35" t="s">
        <v>74</v>
      </c>
      <c r="L26" s="35"/>
      <c r="M26" s="35"/>
      <c r="N26" s="35"/>
    </row>
    <row r="27" spans="1:14" x14ac:dyDescent="0.25">
      <c r="A27" s="50" t="s">
        <v>52</v>
      </c>
      <c r="B27" s="56">
        <v>4</v>
      </c>
      <c r="C27" s="54" t="str">
        <f t="shared" si="0"/>
        <v/>
      </c>
      <c r="D27" s="43" t="str">
        <f t="shared" si="1"/>
        <v/>
      </c>
      <c r="E27" s="47"/>
      <c r="F27" s="2"/>
      <c r="J27" s="35"/>
      <c r="K27" s="35" t="s">
        <v>72</v>
      </c>
      <c r="L27" s="35"/>
      <c r="M27" s="35"/>
      <c r="N27" s="35"/>
    </row>
    <row r="28" spans="1:14" x14ac:dyDescent="0.25">
      <c r="A28" s="50" t="s">
        <v>53</v>
      </c>
      <c r="B28" s="56">
        <v>5</v>
      </c>
      <c r="C28" s="54" t="str">
        <f t="shared" si="0"/>
        <v/>
      </c>
      <c r="D28" s="43" t="str">
        <f t="shared" si="1"/>
        <v/>
      </c>
      <c r="E28" s="47"/>
      <c r="F28" s="2"/>
      <c r="J28" s="35"/>
      <c r="K28" s="35" t="s">
        <v>71</v>
      </c>
      <c r="L28" s="35"/>
      <c r="M28" s="35"/>
      <c r="N28" s="35"/>
    </row>
    <row r="29" spans="1:14" x14ac:dyDescent="0.25">
      <c r="A29" s="51" t="s">
        <v>54</v>
      </c>
      <c r="B29" s="57">
        <v>6</v>
      </c>
      <c r="C29" s="63" t="str">
        <f t="shared" si="0"/>
        <v/>
      </c>
      <c r="D29" s="44" t="str">
        <f t="shared" si="1"/>
        <v/>
      </c>
      <c r="E29" s="48"/>
      <c r="F29" s="38"/>
      <c r="J29" s="35"/>
      <c r="K29" s="35" t="s">
        <v>73</v>
      </c>
      <c r="L29" s="35"/>
      <c r="M29" s="35"/>
      <c r="N29" s="35"/>
    </row>
    <row r="30" spans="1:14" x14ac:dyDescent="0.25">
      <c r="J30" s="35"/>
      <c r="K30" s="35" t="s">
        <v>75</v>
      </c>
      <c r="L30" s="35"/>
      <c r="M30" s="35"/>
      <c r="N30" s="35"/>
    </row>
    <row r="31" spans="1:14" ht="55.2" x14ac:dyDescent="0.25">
      <c r="A31" s="111"/>
      <c r="B31" s="111" t="s">
        <v>86</v>
      </c>
      <c r="C31" s="111" t="s">
        <v>87</v>
      </c>
      <c r="D31" s="111" t="s">
        <v>89</v>
      </c>
      <c r="E31" s="112" t="s">
        <v>88</v>
      </c>
      <c r="F31" s="111" t="s">
        <v>93</v>
      </c>
      <c r="J31" s="91" t="s">
        <v>84</v>
      </c>
    </row>
    <row r="32" spans="1:14" x14ac:dyDescent="0.25">
      <c r="A32" s="93" t="s">
        <v>4</v>
      </c>
      <c r="B32" s="94" t="e">
        <f>#REF!</f>
        <v>#REF!</v>
      </c>
      <c r="C32" s="95" t="e">
        <f>#REF!</f>
        <v>#REF!</v>
      </c>
      <c r="D32" s="88" t="e">
        <f>B32/C32</f>
        <v>#REF!</v>
      </c>
      <c r="E32" s="96" t="e">
        <f>D32/$D$37</f>
        <v>#REF!</v>
      </c>
      <c r="F32" s="88" t="e">
        <f>E32*$F$39</f>
        <v>#REF!</v>
      </c>
      <c r="J32" s="91" t="s">
        <v>83</v>
      </c>
    </row>
    <row r="33" spans="1:10" x14ac:dyDescent="0.25">
      <c r="A33" s="93" t="s">
        <v>5</v>
      </c>
      <c r="B33" s="94" t="e">
        <f>#REF!</f>
        <v>#REF!</v>
      </c>
      <c r="C33" s="95" t="e">
        <f>#REF!</f>
        <v>#REF!</v>
      </c>
      <c r="D33" s="88" t="e">
        <f t="shared" ref="D33:D36" si="2">B33/C33</f>
        <v>#REF!</v>
      </c>
      <c r="E33" s="96" t="e">
        <f t="shared" ref="E33:E36" si="3">D33/$D$37</f>
        <v>#REF!</v>
      </c>
      <c r="F33" s="88" t="e">
        <f t="shared" ref="F33:F36" si="4">E33*$F$39</f>
        <v>#REF!</v>
      </c>
      <c r="J33" s="91" t="s">
        <v>85</v>
      </c>
    </row>
    <row r="34" spans="1:10" x14ac:dyDescent="0.25">
      <c r="A34" s="93" t="s">
        <v>6</v>
      </c>
      <c r="B34" s="94" t="e">
        <f>#REF!</f>
        <v>#REF!</v>
      </c>
      <c r="C34" s="95" t="e">
        <f>#REF!</f>
        <v>#REF!</v>
      </c>
      <c r="D34" s="88" t="e">
        <f t="shared" si="2"/>
        <v>#REF!</v>
      </c>
      <c r="E34" s="96" t="e">
        <f t="shared" si="3"/>
        <v>#REF!</v>
      </c>
      <c r="F34" s="88" t="e">
        <f t="shared" si="4"/>
        <v>#REF!</v>
      </c>
    </row>
    <row r="35" spans="1:10" x14ac:dyDescent="0.25">
      <c r="A35" s="93" t="s">
        <v>7</v>
      </c>
      <c r="B35" s="94" t="e">
        <f>#REF!</f>
        <v>#REF!</v>
      </c>
      <c r="C35" s="95" t="e">
        <f>#REF!</f>
        <v>#REF!</v>
      </c>
      <c r="D35" s="88" t="e">
        <f t="shared" si="2"/>
        <v>#REF!</v>
      </c>
      <c r="E35" s="96" t="e">
        <f t="shared" si="3"/>
        <v>#REF!</v>
      </c>
      <c r="F35" s="88" t="e">
        <f t="shared" si="4"/>
        <v>#REF!</v>
      </c>
    </row>
    <row r="36" spans="1:10" ht="14.4" thickBot="1" x14ac:dyDescent="0.3">
      <c r="A36" s="97" t="s">
        <v>8</v>
      </c>
      <c r="B36" s="98" t="e">
        <f>#REF!</f>
        <v>#REF!</v>
      </c>
      <c r="C36" s="99" t="e">
        <f>#REF!</f>
        <v>#REF!</v>
      </c>
      <c r="D36" s="100" t="e">
        <f t="shared" si="2"/>
        <v>#REF!</v>
      </c>
      <c r="E36" s="101" t="e">
        <f t="shared" si="3"/>
        <v>#REF!</v>
      </c>
      <c r="F36" s="100" t="e">
        <f t="shared" si="4"/>
        <v>#REF!</v>
      </c>
    </row>
    <row r="37" spans="1:10" x14ac:dyDescent="0.25">
      <c r="A37" s="103" t="s">
        <v>91</v>
      </c>
      <c r="B37" s="104" t="e">
        <f>SUM(B32:B36)</f>
        <v>#REF!</v>
      </c>
      <c r="C37" s="105"/>
      <c r="D37" s="105" t="e">
        <f>SUM(D32:D36)</f>
        <v>#REF!</v>
      </c>
      <c r="E37" s="106">
        <v>1</v>
      </c>
      <c r="F37" s="107" t="e">
        <f>SUM(F32:F36)</f>
        <v>#REF!</v>
      </c>
    </row>
    <row r="38" spans="1:10" x14ac:dyDescent="0.25">
      <c r="A38" s="113" t="s">
        <v>90</v>
      </c>
      <c r="B38" s="114"/>
      <c r="C38" s="114"/>
      <c r="D38" s="102" t="e">
        <f>#REF!</f>
        <v>#REF!</v>
      </c>
      <c r="E38" s="114"/>
      <c r="F38" s="92"/>
    </row>
    <row r="39" spans="1:10" ht="28.2" thickBot="1" x14ac:dyDescent="0.3">
      <c r="A39" s="109" t="s">
        <v>92</v>
      </c>
      <c r="B39" s="108"/>
      <c r="C39" s="108"/>
      <c r="D39" s="115" t="e">
        <f>SUM(D37:D38)</f>
        <v>#REF!</v>
      </c>
      <c r="E39" s="108"/>
      <c r="F39" s="110" t="e">
        <f>#REF!</f>
        <v>#REF!</v>
      </c>
    </row>
    <row r="40" spans="1:10" ht="14.4" thickTop="1" x14ac:dyDescent="0.25"/>
    <row r="41" spans="1:10" x14ac:dyDescent="0.25">
      <c r="A41" s="156" t="s">
        <v>107</v>
      </c>
      <c r="E41" s="88" t="s">
        <v>110</v>
      </c>
      <c r="F41" s="111">
        <v>40</v>
      </c>
    </row>
    <row r="42" spans="1:10" x14ac:dyDescent="0.25">
      <c r="A42" s="155"/>
    </row>
    <row r="43" spans="1:10" x14ac:dyDescent="0.25">
      <c r="A43" s="155" t="s">
        <v>2</v>
      </c>
      <c r="E43" s="155" t="s">
        <v>137</v>
      </c>
    </row>
    <row r="44" spans="1:10" x14ac:dyDescent="0.25">
      <c r="A44" s="155" t="s">
        <v>108</v>
      </c>
      <c r="E44" s="155" t="s">
        <v>134</v>
      </c>
    </row>
    <row r="45" spans="1:10" x14ac:dyDescent="0.25">
      <c r="A45" s="155" t="s">
        <v>99</v>
      </c>
      <c r="E45" s="155"/>
    </row>
    <row r="46" spans="1:10" x14ac:dyDescent="0.25">
      <c r="A46" s="155" t="s">
        <v>104</v>
      </c>
      <c r="E46" s="194"/>
    </row>
    <row r="47" spans="1:10" x14ac:dyDescent="0.25">
      <c r="A47" s="155" t="s">
        <v>103</v>
      </c>
    </row>
    <row r="48" spans="1:10" x14ac:dyDescent="0.25">
      <c r="A48" s="155"/>
    </row>
    <row r="50" spans="1:7" ht="33.75" customHeight="1" x14ac:dyDescent="0.25">
      <c r="A50" s="452"/>
      <c r="B50" s="452"/>
      <c r="C50" s="452"/>
      <c r="D50" s="452"/>
      <c r="E50" s="452"/>
      <c r="F50" s="452"/>
      <c r="G50" s="194"/>
    </row>
    <row r="51" spans="1:7" x14ac:dyDescent="0.25">
      <c r="A51" s="194"/>
      <c r="B51" s="194"/>
      <c r="C51" s="194"/>
      <c r="D51" s="194"/>
      <c r="E51" s="194"/>
      <c r="F51" s="194"/>
      <c r="G51" s="194"/>
    </row>
    <row r="52" spans="1:7" x14ac:dyDescent="0.25">
      <c r="A52" s="194"/>
      <c r="B52" s="194"/>
      <c r="C52" s="195"/>
      <c r="D52" s="195"/>
      <c r="E52" s="195"/>
      <c r="F52" s="194"/>
      <c r="G52" s="194"/>
    </row>
    <row r="53" spans="1:7" x14ac:dyDescent="0.25">
      <c r="A53" s="194"/>
      <c r="B53" s="196"/>
      <c r="C53" s="194"/>
      <c r="D53" s="194"/>
      <c r="E53" s="194"/>
      <c r="F53" s="194"/>
      <c r="G53" s="194"/>
    </row>
    <row r="54" spans="1:7" x14ac:dyDescent="0.25">
      <c r="A54" s="194"/>
      <c r="B54" s="196"/>
      <c r="C54" s="194"/>
      <c r="D54" s="194"/>
      <c r="E54" s="194"/>
      <c r="F54" s="194"/>
      <c r="G54" s="194"/>
    </row>
    <row r="55" spans="1:7" x14ac:dyDescent="0.25">
      <c r="A55" s="194"/>
      <c r="B55" s="196"/>
      <c r="C55" s="194"/>
      <c r="D55" s="194"/>
      <c r="E55" s="194"/>
      <c r="F55" s="194"/>
      <c r="G55" s="194"/>
    </row>
    <row r="56" spans="1:7" x14ac:dyDescent="0.25">
      <c r="A56" s="194"/>
      <c r="B56" s="196"/>
      <c r="C56" s="194"/>
      <c r="D56" s="194"/>
      <c r="E56" s="194"/>
      <c r="F56" s="194"/>
      <c r="G56" s="194"/>
    </row>
    <row r="57" spans="1:7" x14ac:dyDescent="0.25">
      <c r="A57" s="194"/>
      <c r="B57" s="196"/>
      <c r="C57" s="194"/>
      <c r="D57" s="194"/>
      <c r="E57" s="194"/>
      <c r="F57" s="194"/>
      <c r="G57" s="194"/>
    </row>
    <row r="58" spans="1:7" x14ac:dyDescent="0.25">
      <c r="A58" s="194"/>
      <c r="B58" s="196"/>
      <c r="C58" s="194"/>
      <c r="D58" s="194"/>
      <c r="E58" s="194"/>
      <c r="F58" s="194"/>
      <c r="G58" s="194"/>
    </row>
    <row r="59" spans="1:7" x14ac:dyDescent="0.25">
      <c r="A59" s="194"/>
      <c r="B59" s="197"/>
      <c r="C59" s="197"/>
      <c r="D59" s="197"/>
      <c r="E59" s="197"/>
      <c r="F59" s="197"/>
      <c r="G59" s="194"/>
    </row>
  </sheetData>
  <sheetProtection algorithmName="SHA-512" hashValue="pH+nJ9LDkyRDovGJCD15TfLA0a7kxiT9YGZUgmq2vl9MCrFBvDVFewoKp/1xLYFFQFe0DBfQil4X8h+VCFaIrA==" saltValue="5pe7lY8l5vhqdFsU1KpWsA==" spinCount="100000" sheet="1" objects="1" scenarios="1" selectLockedCells="1" selectUnlockedCells="1"/>
  <mergeCells count="1">
    <mergeCell ref="A50:F50"/>
  </mergeCells>
  <pageMargins left="0.7" right="0.7" top="0.78740157499999996" bottom="0.78740157499999996" header="0.3" footer="0.3"/>
  <pageSetup paperSize="9" orientation="portrait"/>
  <headerFooter>
    <oddFooter>&amp;C_x000D_&amp;1#&amp;"Calibri"&amp;12&amp;K000000 Vertraulich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Personalkostenaufstellung</vt:lpstr>
      <vt:lpstr>Versionsinfo</vt:lpstr>
      <vt:lpstr>KAT</vt:lpstr>
      <vt:lpstr>Personalkostenaufstellung!Druckbereich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Dietrich, Astrid</dc:creator>
  <cp:lastModifiedBy>Berndt, Ines / G-PP-VM</cp:lastModifiedBy>
  <cp:lastPrinted>2024-11-06T07:54:47Z</cp:lastPrinted>
  <dcterms:created xsi:type="dcterms:W3CDTF">2012-08-21T12:23:19Z</dcterms:created>
  <dcterms:modified xsi:type="dcterms:W3CDTF">2025-10-15T07:59:43Z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3e1a02-565a-4928-9e70-2da65deee57f_Enabled">
    <vt:lpwstr>true</vt:lpwstr>
  </property>
  <property fmtid="{D5CDD505-2E9C-101B-9397-08002B2CF9AE}" pid="3" name="MSIP_Label_a53e1a02-565a-4928-9e70-2da65deee57f_SetDate">
    <vt:lpwstr>2024-11-06T07:19:07Z</vt:lpwstr>
  </property>
  <property fmtid="{D5CDD505-2E9C-101B-9397-08002B2CF9AE}" pid="4" name="MSIP_Label_a53e1a02-565a-4928-9e70-2da65deee57f_Method">
    <vt:lpwstr>Privileged</vt:lpwstr>
  </property>
  <property fmtid="{D5CDD505-2E9C-101B-9397-08002B2CF9AE}" pid="5" name="MSIP_Label_a53e1a02-565a-4928-9e70-2da65deee57f_Name">
    <vt:lpwstr>vertraulich</vt:lpwstr>
  </property>
  <property fmtid="{D5CDD505-2E9C-101B-9397-08002B2CF9AE}" pid="6" name="MSIP_Label_a53e1a02-565a-4928-9e70-2da65deee57f_SiteId">
    <vt:lpwstr>f5342d95-aa7e-460f-b3ed-51b1514dd06a</vt:lpwstr>
  </property>
  <property fmtid="{D5CDD505-2E9C-101B-9397-08002B2CF9AE}" pid="7" name="MSIP_Label_a53e1a02-565a-4928-9e70-2da65deee57f_ActionId">
    <vt:lpwstr>52f8b7e1-6d7f-48b3-8c68-197bf9f0cc3d</vt:lpwstr>
  </property>
  <property fmtid="{D5CDD505-2E9C-101B-9397-08002B2CF9AE}" pid="8" name="MSIP_Label_a53e1a02-565a-4928-9e70-2da65deee57f_ContentBits">
    <vt:lpwstr>2</vt:lpwstr>
  </property>
</Properties>
</file>