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R:\G\PP\VM\S\_ALL\SAC\Umsetzung PUEG\Umstellung PSätze_EEE bis 31.12.2024\Verfahren in Sac\Info PSK\"/>
    </mc:Choice>
  </mc:AlternateContent>
  <xr:revisionPtr revIDLastSave="0" documentId="13_ncr:1_{458AB6FB-784F-4893-909A-5614E491086F}" xr6:coauthVersionLast="47" xr6:coauthVersionMax="47" xr10:uidLastSave="{00000000-0000-0000-0000-000000000000}"/>
  <workbookProtection workbookAlgorithmName="SHA-512" workbookHashValue="1QdAT8ehOPVJ6+rzEB6GUuR7A35twCw3PC7c1Gu7AhZdSDLiazdT02Y3WSrmYtTmTD0JS5srGpqXd0vjCGVUIA==" workbookSaltValue="C85dY/9xFuR/GKkuN1ksWg==" workbookSpinCount="100000" lockStructure="1"/>
  <bookViews>
    <workbookView xWindow="-108" yWindow="-108" windowWidth="23256" windowHeight="14016" xr2:uid="{A1342F11-7348-4C6F-877A-7D3530FBBC0D}"/>
  </bookViews>
  <sheets>
    <sheet name="Berechnungssystematik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B26" i="1"/>
  <c r="L16" i="1"/>
  <c r="E26" i="1"/>
  <c r="K21" i="1"/>
  <c r="K24" i="1"/>
  <c r="J24" i="1"/>
  <c r="G24" i="1"/>
  <c r="K23" i="1"/>
  <c r="J23" i="1"/>
  <c r="G23" i="1"/>
  <c r="K22" i="1"/>
  <c r="K26" i="1"/>
  <c r="J22" i="1"/>
  <c r="G22" i="1"/>
  <c r="G21" i="1"/>
  <c r="G26" i="1"/>
  <c r="H26" i="1"/>
  <c r="L26" i="1"/>
  <c r="M26" i="1"/>
  <c r="N21" i="1"/>
  <c r="O21" i="1"/>
  <c r="O20" i="1"/>
  <c r="N24" i="1"/>
  <c r="O24" i="1"/>
  <c r="N23" i="1"/>
  <c r="O23" i="1"/>
  <c r="N22" i="1"/>
  <c r="O22" i="1"/>
</calcChain>
</file>

<file path=xl/sharedStrings.xml><?xml version="1.0" encoding="utf-8"?>
<sst xmlns="http://schemas.openxmlformats.org/spreadsheetml/2006/main" count="41" uniqueCount="41">
  <si>
    <r>
      <rPr>
        <b/>
        <sz val="10"/>
        <color theme="1"/>
        <rFont val="Arial"/>
        <family val="2"/>
      </rPr>
      <t xml:space="preserve">Grundsatz: </t>
    </r>
    <r>
      <rPr>
        <sz val="10"/>
        <color theme="1"/>
        <rFont val="Arial"/>
        <family val="2"/>
      </rPr>
      <t>Das geeinte Budget auf Basis der vereinbarten Pflegesätze und EEE bleibt unverändert. Mit Inkrafttreten der neuen Leistungsbeträge ab dem 01.01.2025 erfolgt lediglich eine neue Verteilung der Leistungsbeträge und EEE.</t>
    </r>
  </si>
  <si>
    <t>1.</t>
  </si>
  <si>
    <t>(Gesamtbudget)</t>
  </si>
  <si>
    <t>2.</t>
  </si>
  <si>
    <t>3.</t>
  </si>
  <si>
    <t>Die neuen Pflegesätze je PG in den PG 2 bis 5 ergeben sich aus den jeweiligen Leistungsbeträgen je Tag von 2025 und dem neu ermittelten EEE 2025 je Tag.</t>
  </si>
  <si>
    <t>4.</t>
  </si>
  <si>
    <t xml:space="preserve">Der Pflegesatz für den PG 1 bleibt grundsätzlich unverändert. </t>
  </si>
  <si>
    <t xml:space="preserve">Wurde der Pflegesatz für den PG 1 aufgrund einer Null-Belegung im PG 1 von dem Pflegesatz des PG 2 pauschal mit 78% abgeleitet wurde, gilt diese Berechnungsweise weiterhin. </t>
  </si>
  <si>
    <t>Beispiel:</t>
  </si>
  <si>
    <t>Mustereinrichtung</t>
  </si>
  <si>
    <t>Auslastung:</t>
  </si>
  <si>
    <t>Tage/Monat:</t>
  </si>
  <si>
    <t>Belegung</t>
  </si>
  <si>
    <t>Pflegesätze</t>
  </si>
  <si>
    <t>Gesamt/Jahr (Pkt. 1)</t>
  </si>
  <si>
    <t xml:space="preserve">EEE Budget ab 2025 für 1 Jahr (Pkt. 2) </t>
  </si>
  <si>
    <t xml:space="preserve">EEE 2025 je Tag </t>
  </si>
  <si>
    <t>Pflegesatz 2025 (Pkt. 3 + 4)</t>
  </si>
  <si>
    <t>PG 1</t>
  </si>
  <si>
    <t>PG 2</t>
  </si>
  <si>
    <t>PG 3</t>
  </si>
  <si>
    <t>PG 4</t>
  </si>
  <si>
    <t>PG 5</t>
  </si>
  <si>
    <t>Summe:</t>
  </si>
  <si>
    <t>Gesamt/Jahr 2025</t>
  </si>
  <si>
    <t>5.</t>
  </si>
  <si>
    <t>EEE bis 2024 je Tag</t>
  </si>
  <si>
    <t>EEE Budget 2024 für 1 Jahr</t>
  </si>
  <si>
    <t>Divisor EEE:</t>
  </si>
  <si>
    <t>Die vereinbarten Sätze für Unterkunft, für Verpflegung und für Leistungen nach § 43b SGB XI sowie die Laufzeit gelten unverändert weiter.</t>
  </si>
  <si>
    <t>Anhand der geeinten Belegung (PG 2 bis PG 5) und der geeinten Auslastung werden die Leistungsbeträge (2024) und der EEE für ein Jahr hochgerechnet und addiert.</t>
  </si>
  <si>
    <t>Von dem unter Punkt 1 ermittelten Gesamtbudget werden die Leistungsbeträge ab 2025 für ein Jahr abgezogen. Daraus ergibt sich das jährliche Budget für den EEE ab 2025.</t>
  </si>
  <si>
    <t>aktuell geltenden Pflegesätze / geltende EEE</t>
  </si>
  <si>
    <t>ab 01.01.2025 geltenden Pflegesätze / geltende EEE</t>
  </si>
  <si>
    <t>Den EEE je Tag für 2025 erhält man durch Division mit dem EEE-Divisor.</t>
  </si>
  <si>
    <t>Leistungsbetrag 2024/Jahr</t>
  </si>
  <si>
    <t>Leistungsbetrag 2025/Jahr</t>
  </si>
  <si>
    <t>Leistungs-betrag 2024/Monat/Pflege-bedürftigem</t>
  </si>
  <si>
    <t>Leistungs-betrag 2025/Monat/Pflege-bedürftigem</t>
  </si>
  <si>
    <t>Leistungs-betrag 2025/Tag/ Pflege-bedürftigem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</si>
</sst>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u val="double"/>
      <sz val="10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0" fillId="2" borderId="1" xfId="1" applyFont="1" applyFill="1" applyBorder="1"/>
    <xf numFmtId="0" fontId="3" fillId="3" borderId="0" xfId="0" applyFont="1" applyFill="1" applyAlignment="1">
      <alignment wrapText="1"/>
    </xf>
    <xf numFmtId="44" fontId="0" fillId="4" borderId="1" xfId="1" applyFont="1" applyFill="1" applyBorder="1"/>
    <xf numFmtId="0" fontId="0" fillId="3" borderId="0" xfId="0" applyFill="1"/>
    <xf numFmtId="0" fontId="0" fillId="5" borderId="0" xfId="0" applyFill="1"/>
    <xf numFmtId="44" fontId="0" fillId="5" borderId="0" xfId="1" applyFont="1" applyFill="1" applyBorder="1"/>
    <xf numFmtId="44" fontId="5" fillId="5" borderId="0" xfId="1" applyFont="1" applyFill="1" applyBorder="1"/>
    <xf numFmtId="0" fontId="4" fillId="3" borderId="9" xfId="0" applyFont="1" applyFill="1" applyBorder="1" applyProtection="1">
      <protection hidden="1"/>
    </xf>
    <xf numFmtId="0" fontId="4" fillId="3" borderId="8" xfId="0" applyFont="1" applyFill="1" applyBorder="1" applyProtection="1">
      <protection hidden="1"/>
    </xf>
    <xf numFmtId="0" fontId="6" fillId="3" borderId="0" xfId="0" applyFont="1" applyFill="1"/>
    <xf numFmtId="0" fontId="2" fillId="3" borderId="0" xfId="0" applyFont="1" applyFill="1"/>
    <xf numFmtId="0" fontId="3" fillId="3" borderId="0" xfId="0" applyFont="1" applyFill="1"/>
    <xf numFmtId="9" fontId="0" fillId="3" borderId="0" xfId="0" applyNumberFormat="1" applyFill="1"/>
    <xf numFmtId="1" fontId="0" fillId="3" borderId="0" xfId="0" applyNumberFormat="1" applyFill="1"/>
    <xf numFmtId="0" fontId="0" fillId="3" borderId="0" xfId="0" applyFill="1" applyAlignment="1">
      <alignment wrapText="1"/>
    </xf>
    <xf numFmtId="0" fontId="4" fillId="3" borderId="3" xfId="0" applyFont="1" applyFill="1" applyBorder="1" applyProtection="1">
      <protection hidden="1"/>
    </xf>
    <xf numFmtId="44" fontId="0" fillId="3" borderId="1" xfId="1" applyFont="1" applyFill="1" applyBorder="1"/>
    <xf numFmtId="164" fontId="0" fillId="3" borderId="1" xfId="1" applyNumberFormat="1" applyFont="1" applyFill="1" applyBorder="1"/>
    <xf numFmtId="44" fontId="0" fillId="3" borderId="0" xfId="1" applyFont="1" applyFill="1" applyBorder="1"/>
    <xf numFmtId="44" fontId="0" fillId="3" borderId="4" xfId="1" applyFont="1" applyFill="1" applyBorder="1"/>
    <xf numFmtId="0" fontId="0" fillId="3" borderId="3" xfId="0" applyFill="1" applyBorder="1"/>
    <xf numFmtId="44" fontId="5" fillId="3" borderId="0" xfId="1" applyFont="1" applyFill="1" applyBorder="1"/>
    <xf numFmtId="164" fontId="5" fillId="3" borderId="0" xfId="1" applyNumberFormat="1" applyFont="1" applyFill="1" applyBorder="1"/>
    <xf numFmtId="44" fontId="5" fillId="3" borderId="4" xfId="1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44" fontId="0" fillId="3" borderId="0" xfId="1" applyFont="1" applyFill="1"/>
    <xf numFmtId="44" fontId="0" fillId="3" borderId="0" xfId="0" applyNumberFormat="1" applyFill="1"/>
    <xf numFmtId="0" fontId="0" fillId="6" borderId="2" xfId="0" applyFill="1" applyBorder="1"/>
    <xf numFmtId="0" fontId="0" fillId="7" borderId="1" xfId="0" applyFill="1" applyBorder="1" applyAlignment="1">
      <alignment wrapText="1"/>
    </xf>
    <xf numFmtId="0" fontId="0" fillId="7" borderId="8" xfId="0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0" fillId="3" borderId="3" xfId="0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7" borderId="10" xfId="0" applyFill="1" applyBorder="1" applyAlignment="1">
      <alignment wrapText="1"/>
    </xf>
    <xf numFmtId="44" fontId="0" fillId="3" borderId="10" xfId="1" applyFont="1" applyFill="1" applyBorder="1"/>
    <xf numFmtId="0" fontId="0" fillId="3" borderId="11" xfId="0" applyFill="1" applyBorder="1"/>
    <xf numFmtId="0" fontId="5" fillId="3" borderId="11" xfId="0" applyFont="1" applyFill="1" applyBorder="1"/>
    <xf numFmtId="0" fontId="0" fillId="3" borderId="12" xfId="0" applyFill="1" applyBorder="1"/>
    <xf numFmtId="44" fontId="0" fillId="3" borderId="11" xfId="1" applyFont="1" applyFill="1" applyBorder="1"/>
    <xf numFmtId="44" fontId="5" fillId="3" borderId="11" xfId="1" applyFont="1" applyFill="1" applyBorder="1"/>
    <xf numFmtId="0" fontId="6" fillId="3" borderId="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4" fillId="4" borderId="3" xfId="0" applyFont="1" applyFill="1" applyBorder="1" applyAlignment="1" applyProtection="1">
      <alignment horizontal="center"/>
      <protection locked="0" hidden="1"/>
    </xf>
    <xf numFmtId="44" fontId="0" fillId="3" borderId="10" xfId="1" applyFont="1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4" fillId="3" borderId="8" xfId="0" applyFont="1" applyFill="1" applyBorder="1" applyAlignment="1" applyProtection="1">
      <alignment horizontal="center"/>
      <protection locked="0" hidden="1"/>
    </xf>
    <xf numFmtId="9" fontId="0" fillId="3" borderId="0" xfId="0" applyNumberFormat="1" applyFill="1" applyProtection="1">
      <protection locked="0"/>
    </xf>
    <xf numFmtId="44" fontId="0" fillId="3" borderId="1" xfId="1" applyFont="1" applyFill="1" applyBorder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22B5-3980-43C5-8FDB-956207364947}">
  <sheetPr>
    <pageSetUpPr fitToPage="1"/>
  </sheetPr>
  <dimension ref="A1:O31"/>
  <sheetViews>
    <sheetView tabSelected="1" topLeftCell="A7" workbookViewId="0">
      <selection activeCell="H13" sqref="H13"/>
    </sheetView>
  </sheetViews>
  <sheetFormatPr baseColWidth="10" defaultColWidth="11.5546875" defaultRowHeight="13.2" x14ac:dyDescent="0.25"/>
  <cols>
    <col min="1" max="3" width="11.5546875" style="4"/>
    <col min="4" max="4" width="11.6640625" style="4" bestFit="1" customWidth="1"/>
    <col min="5" max="5" width="14.6640625" style="4" bestFit="1" customWidth="1"/>
    <col min="6" max="6" width="11.6640625" style="4" bestFit="1" customWidth="1"/>
    <col min="7" max="7" width="14.5546875" style="4" bestFit="1" customWidth="1"/>
    <col min="8" max="8" width="14.6640625" style="4" bestFit="1" customWidth="1"/>
    <col min="9" max="9" width="11.6640625" style="4" bestFit="1" customWidth="1"/>
    <col min="10" max="10" width="11.5546875" style="4" customWidth="1"/>
    <col min="11" max="11" width="14.6640625" style="4" bestFit="1" customWidth="1"/>
    <col min="12" max="13" width="14.6640625" style="4" customWidth="1"/>
    <col min="14" max="15" width="11.6640625" style="4" bestFit="1" customWidth="1"/>
    <col min="16" max="16" width="13.6640625" style="4" customWidth="1"/>
    <col min="17" max="16384" width="11.5546875" style="4"/>
  </cols>
  <sheetData>
    <row r="1" spans="1:12" x14ac:dyDescent="0.25">
      <c r="A1" s="4" t="s">
        <v>0</v>
      </c>
    </row>
    <row r="3" spans="1:12" x14ac:dyDescent="0.25">
      <c r="A3" s="4" t="s">
        <v>1</v>
      </c>
      <c r="B3" s="10" t="s">
        <v>31</v>
      </c>
    </row>
    <row r="4" spans="1:12" x14ac:dyDescent="0.25">
      <c r="B4" s="4" t="s">
        <v>2</v>
      </c>
    </row>
    <row r="6" spans="1:12" x14ac:dyDescent="0.25">
      <c r="A6" s="4" t="s">
        <v>3</v>
      </c>
      <c r="B6" s="10" t="s">
        <v>32</v>
      </c>
    </row>
    <row r="7" spans="1:12" x14ac:dyDescent="0.25">
      <c r="B7" s="4" t="s">
        <v>35</v>
      </c>
    </row>
    <row r="9" spans="1:12" x14ac:dyDescent="0.25">
      <c r="A9" s="4" t="s">
        <v>4</v>
      </c>
      <c r="B9" s="4" t="s">
        <v>5</v>
      </c>
    </row>
    <row r="11" spans="1:12" x14ac:dyDescent="0.25">
      <c r="A11" s="4" t="s">
        <v>6</v>
      </c>
      <c r="B11" s="4" t="s">
        <v>7</v>
      </c>
    </row>
    <row r="12" spans="1:12" x14ac:dyDescent="0.25">
      <c r="B12" s="4" t="s">
        <v>8</v>
      </c>
    </row>
    <row r="14" spans="1:12" x14ac:dyDescent="0.25">
      <c r="A14" s="4" t="s">
        <v>26</v>
      </c>
      <c r="B14" s="4" t="s">
        <v>30</v>
      </c>
    </row>
    <row r="16" spans="1:12" x14ac:dyDescent="0.25">
      <c r="A16" s="11" t="s">
        <v>9</v>
      </c>
      <c r="B16" s="11" t="s">
        <v>10</v>
      </c>
      <c r="D16" s="12" t="s">
        <v>11</v>
      </c>
      <c r="E16" s="54">
        <v>0.96</v>
      </c>
      <c r="G16" s="12" t="s">
        <v>12</v>
      </c>
      <c r="H16" s="4">
        <v>30.42</v>
      </c>
      <c r="K16" s="2" t="s">
        <v>29</v>
      </c>
      <c r="L16" s="14">
        <f>(B26-B20)*365*E16</f>
        <v>24528</v>
      </c>
    </row>
    <row r="17" spans="1:15" x14ac:dyDescent="0.25">
      <c r="A17" s="11"/>
      <c r="B17" s="11"/>
      <c r="D17" s="12"/>
      <c r="E17" s="13"/>
      <c r="G17" s="12"/>
      <c r="K17" s="2"/>
      <c r="L17" s="14"/>
    </row>
    <row r="18" spans="1:15" x14ac:dyDescent="0.25">
      <c r="A18" s="47"/>
      <c r="B18" s="49"/>
      <c r="C18" s="44" t="s">
        <v>33</v>
      </c>
      <c r="D18" s="45"/>
      <c r="E18" s="45"/>
      <c r="F18" s="45"/>
      <c r="G18" s="45"/>
      <c r="H18" s="46"/>
      <c r="I18" s="47" t="s">
        <v>34</v>
      </c>
      <c r="J18" s="48"/>
      <c r="K18" s="48"/>
      <c r="L18" s="48"/>
      <c r="M18" s="48"/>
      <c r="N18" s="48"/>
      <c r="O18" s="49"/>
    </row>
    <row r="19" spans="1:15" s="15" customFormat="1" ht="66" x14ac:dyDescent="0.25">
      <c r="A19" s="32"/>
      <c r="B19" s="32" t="s">
        <v>13</v>
      </c>
      <c r="C19" s="37" t="s">
        <v>14</v>
      </c>
      <c r="D19" s="31" t="s">
        <v>27</v>
      </c>
      <c r="E19" s="31" t="s">
        <v>28</v>
      </c>
      <c r="F19" s="31" t="s">
        <v>38</v>
      </c>
      <c r="G19" s="31" t="s">
        <v>36</v>
      </c>
      <c r="H19" s="32" t="s">
        <v>15</v>
      </c>
      <c r="I19" s="37" t="s">
        <v>39</v>
      </c>
      <c r="J19" s="31" t="s">
        <v>40</v>
      </c>
      <c r="K19" s="31" t="s">
        <v>37</v>
      </c>
      <c r="L19" s="31" t="s">
        <v>16</v>
      </c>
      <c r="M19" s="31" t="s">
        <v>25</v>
      </c>
      <c r="N19" s="33" t="s">
        <v>17</v>
      </c>
      <c r="O19" s="33" t="s">
        <v>18</v>
      </c>
    </row>
    <row r="20" spans="1:15" x14ac:dyDescent="0.25">
      <c r="A20" s="16" t="s">
        <v>19</v>
      </c>
      <c r="B20" s="50">
        <v>0</v>
      </c>
      <c r="C20" s="51">
        <v>70.27</v>
      </c>
      <c r="D20" s="30"/>
      <c r="F20" s="17">
        <v>125</v>
      </c>
      <c r="G20" s="18"/>
      <c r="H20" s="5"/>
      <c r="I20" s="38">
        <v>131</v>
      </c>
      <c r="J20" s="17"/>
      <c r="K20" s="17"/>
      <c r="M20" s="5"/>
      <c r="N20" s="30"/>
      <c r="O20" s="3">
        <f>IF(B20=0,O21*0.78,C20)</f>
        <v>69.325267519694918</v>
      </c>
    </row>
    <row r="21" spans="1:15" x14ac:dyDescent="0.25">
      <c r="A21" s="8" t="s">
        <v>20</v>
      </c>
      <c r="B21" s="52">
        <v>2</v>
      </c>
      <c r="C21" s="51">
        <v>90.09</v>
      </c>
      <c r="D21" s="55">
        <v>64.78</v>
      </c>
      <c r="E21" s="19"/>
      <c r="F21" s="17">
        <v>770</v>
      </c>
      <c r="G21" s="17">
        <f>F21*B21*$E$16*12</f>
        <v>17740.8</v>
      </c>
      <c r="H21" s="6"/>
      <c r="I21" s="38">
        <v>805</v>
      </c>
      <c r="J21" s="17">
        <f>I21/$H$16</f>
        <v>26.462853385930309</v>
      </c>
      <c r="K21" s="17">
        <f>B21*I21*$E$16*12</f>
        <v>18547.199999999997</v>
      </c>
      <c r="L21" s="19"/>
      <c r="M21" s="6"/>
      <c r="N21" s="1">
        <f>$L$26/$L$16</f>
        <v>62.415694716242669</v>
      </c>
      <c r="O21" s="1">
        <f>J21+N21</f>
        <v>88.878548102172971</v>
      </c>
    </row>
    <row r="22" spans="1:15" x14ac:dyDescent="0.25">
      <c r="A22" s="8" t="s">
        <v>21</v>
      </c>
      <c r="B22" s="52">
        <v>25</v>
      </c>
      <c r="C22" s="51">
        <v>106.27</v>
      </c>
      <c r="D22" s="55">
        <v>64.78</v>
      </c>
      <c r="E22" s="19"/>
      <c r="F22" s="17">
        <v>1262</v>
      </c>
      <c r="G22" s="17">
        <f t="shared" ref="G22:G24" si="0">F22*B22*$E$16*12</f>
        <v>363456</v>
      </c>
      <c r="H22" s="6"/>
      <c r="I22" s="38">
        <v>1319</v>
      </c>
      <c r="J22" s="17">
        <f t="shared" ref="J22:J24" si="1">I22/$H$16</f>
        <v>43.359631821170282</v>
      </c>
      <c r="K22" s="17">
        <f>B22*I22*$E$16*12</f>
        <v>379872</v>
      </c>
      <c r="L22" s="19"/>
      <c r="M22" s="6"/>
      <c r="N22" s="1">
        <f>$L$26/$L$16</f>
        <v>62.415694716242669</v>
      </c>
      <c r="O22" s="1">
        <f t="shared" ref="O22:O24" si="2">J22+N22</f>
        <v>105.77532653741295</v>
      </c>
    </row>
    <row r="23" spans="1:15" x14ac:dyDescent="0.25">
      <c r="A23" s="8" t="s">
        <v>22</v>
      </c>
      <c r="B23" s="52">
        <v>34</v>
      </c>
      <c r="C23" s="51">
        <v>123.13</v>
      </c>
      <c r="D23" s="55">
        <v>64.78</v>
      </c>
      <c r="E23" s="19"/>
      <c r="F23" s="17">
        <v>1775</v>
      </c>
      <c r="G23" s="17">
        <f t="shared" si="0"/>
        <v>695232</v>
      </c>
      <c r="H23" s="6"/>
      <c r="I23" s="38">
        <v>1855</v>
      </c>
      <c r="J23" s="17">
        <f t="shared" si="1"/>
        <v>60.97961867192636</v>
      </c>
      <c r="K23" s="17">
        <f>B23*I23*$E$16*12</f>
        <v>726566.39999999991</v>
      </c>
      <c r="L23" s="19"/>
      <c r="M23" s="6"/>
      <c r="N23" s="1">
        <f>$L$26/$L$16</f>
        <v>62.415694716242669</v>
      </c>
      <c r="O23" s="1">
        <f t="shared" si="2"/>
        <v>123.39531338816903</v>
      </c>
    </row>
    <row r="24" spans="1:15" x14ac:dyDescent="0.25">
      <c r="A24" s="9" t="s">
        <v>23</v>
      </c>
      <c r="B24" s="53">
        <v>9</v>
      </c>
      <c r="C24" s="51">
        <v>130.69</v>
      </c>
      <c r="D24" s="55">
        <v>64.78</v>
      </c>
      <c r="E24" s="19"/>
      <c r="F24" s="17">
        <v>2005</v>
      </c>
      <c r="G24" s="17">
        <f t="shared" si="0"/>
        <v>207878.40000000002</v>
      </c>
      <c r="H24" s="6"/>
      <c r="I24" s="38">
        <v>2096</v>
      </c>
      <c r="J24" s="17">
        <f t="shared" si="1"/>
        <v>68.902038132807363</v>
      </c>
      <c r="K24" s="17">
        <f>B24*I24*$E$16*12</f>
        <v>217313.27999999997</v>
      </c>
      <c r="L24" s="19"/>
      <c r="M24" s="6"/>
      <c r="N24" s="1">
        <f>$L$26/$L$16</f>
        <v>62.415694716242669</v>
      </c>
      <c r="O24" s="1">
        <f t="shared" si="2"/>
        <v>131.31773284905003</v>
      </c>
    </row>
    <row r="25" spans="1:15" x14ac:dyDescent="0.25">
      <c r="A25" s="21"/>
      <c r="B25" s="34"/>
      <c r="C25" s="39"/>
      <c r="D25" s="19"/>
      <c r="E25" s="19"/>
      <c r="F25" s="19"/>
      <c r="G25" s="19"/>
      <c r="H25" s="6"/>
      <c r="I25" s="42"/>
      <c r="J25" s="19"/>
      <c r="K25" s="19"/>
      <c r="L25" s="19"/>
      <c r="M25" s="6"/>
      <c r="N25" s="19"/>
      <c r="O25" s="20"/>
    </row>
    <row r="26" spans="1:15" x14ac:dyDescent="0.25">
      <c r="A26" s="21" t="s">
        <v>24</v>
      </c>
      <c r="B26" s="35">
        <f>SUM(B20:B24)</f>
        <v>70</v>
      </c>
      <c r="C26" s="40"/>
      <c r="D26" s="22"/>
      <c r="E26" s="22">
        <f>SUM(B21:B24)*D24*365*E16</f>
        <v>1588923.84</v>
      </c>
      <c r="F26" s="22"/>
      <c r="G26" s="23">
        <f>SUM(G20:G25)</f>
        <v>1284307.2000000002</v>
      </c>
      <c r="H26" s="7">
        <f>SUM(E26:G26)</f>
        <v>2873231.04</v>
      </c>
      <c r="I26" s="43"/>
      <c r="J26" s="22"/>
      <c r="K26" s="22">
        <f>SUM(K20:K25)</f>
        <v>1342298.88</v>
      </c>
      <c r="L26" s="22">
        <f>H26-K26</f>
        <v>1530932.1600000001</v>
      </c>
      <c r="M26" s="7">
        <f>K26+L26</f>
        <v>2873231.04</v>
      </c>
      <c r="N26" s="22"/>
      <c r="O26" s="24"/>
    </row>
    <row r="27" spans="1:15" x14ac:dyDescent="0.25">
      <c r="A27" s="25"/>
      <c r="B27" s="36"/>
      <c r="C27" s="41"/>
      <c r="D27" s="26"/>
      <c r="E27" s="26"/>
      <c r="F27" s="26"/>
      <c r="G27" s="26"/>
      <c r="H27" s="26"/>
      <c r="I27" s="41"/>
      <c r="J27" s="26"/>
      <c r="K27" s="26"/>
      <c r="L27" s="26"/>
      <c r="M27" s="26"/>
      <c r="N27" s="26"/>
      <c r="O27" s="27"/>
    </row>
    <row r="30" spans="1:15" x14ac:dyDescent="0.25">
      <c r="C30" s="28"/>
      <c r="D30" s="28"/>
      <c r="F30" s="29"/>
    </row>
    <row r="31" spans="1:15" x14ac:dyDescent="0.25">
      <c r="D31" s="28"/>
      <c r="E31" s="29"/>
      <c r="F31" s="29"/>
    </row>
  </sheetData>
  <sheetProtection algorithmName="SHA-512" hashValue="l50cdfTmFRFTsYVtRujwJQfdnf78VXy21JeTINrCpPGk8JRe4nm7EtlC5uWHWrlA2NsJYfhDzDbEqOknfF2rtA==" saltValue="nw+5Ap32O3i0X8CqDe6y3g==" spinCount="100000" sheet="1" objects="1" scenarios="1"/>
  <mergeCells count="3">
    <mergeCell ref="C18:H18"/>
    <mergeCell ref="I18:O18"/>
    <mergeCell ref="A18:B18"/>
  </mergeCells>
  <pageMargins left="0.70866141732283472" right="0.70866141732283472" top="0.78740157480314965" bottom="0.78740157480314965" header="0.31496062992125984" footer="0.31496062992125984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Berechnungssystematik</vt:lpstr>
    </vt:vector>
  </TitlesOfParts>
  <Company>AOK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Bischoff, Kathrin / G-PP-VM-S</dc:creator>
  <cp:lastModifiedBy>Bischoff, Kathrin / G-PP-VM-S</cp:lastModifiedBy>
  <cp:lastPrinted>2024-09-11T09:40:15Z</cp:lastPrinted>
  <dcterms:created xsi:type="dcterms:W3CDTF">2024-09-03T12:27:16Z</dcterms:created>
  <dcterms:modified xsi:type="dcterms:W3CDTF">2024-10-01T10:34:59Z</dcterms:modified>
</cp:coreProperties>
</file>